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Tajnik Drenovci\Downloads\"/>
    </mc:Choice>
  </mc:AlternateContent>
  <xr:revisionPtr revIDLastSave="0" documentId="13_ncr:1_{A18A8C44-A344-4ABA-9BAC-C76802320FDA}" xr6:coauthVersionLast="36" xr6:coauthVersionMax="36" xr10:uidLastSave="{00000000-0000-0000-0000-000000000000}"/>
  <bookViews>
    <workbookView xWindow="0" yWindow="0" windowWidth="28800" windowHeight="12225" firstSheet="2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7" l="1"/>
  <c r="H116" i="7"/>
  <c r="H132" i="7"/>
  <c r="H133" i="7"/>
  <c r="H149" i="7"/>
  <c r="H148" i="7" s="1"/>
  <c r="I187" i="7"/>
  <c r="I186" i="7"/>
  <c r="I185" i="7"/>
  <c r="I184" i="7"/>
  <c r="I183" i="7"/>
  <c r="I182" i="7"/>
  <c r="H88" i="7"/>
  <c r="H87" i="7" s="1"/>
  <c r="H159" i="7"/>
  <c r="I103" i="7" l="1"/>
  <c r="H60" i="7"/>
  <c r="H68" i="7"/>
  <c r="H67" i="7"/>
  <c r="I71" i="7"/>
  <c r="H63" i="7"/>
  <c r="H38" i="7"/>
  <c r="I211" i="7" l="1"/>
  <c r="H210" i="7"/>
  <c r="I210" i="7" s="1"/>
  <c r="H209" i="7"/>
  <c r="I209" i="7" s="1"/>
  <c r="G177" i="7"/>
  <c r="I191" i="7"/>
  <c r="I192" i="7"/>
  <c r="I193" i="7"/>
  <c r="G111" i="7"/>
  <c r="I111" i="7" s="1"/>
  <c r="I112" i="7" l="1"/>
  <c r="I113" i="7"/>
  <c r="I114" i="7"/>
  <c r="I52" i="7"/>
  <c r="I53" i="7"/>
  <c r="I54" i="7"/>
  <c r="I55" i="7"/>
  <c r="L22" i="3" l="1"/>
  <c r="K22" i="3"/>
  <c r="J60" i="3"/>
  <c r="J72" i="3" l="1"/>
  <c r="I111" i="3" l="1"/>
  <c r="J20" i="3"/>
  <c r="K15" i="1" l="1"/>
  <c r="G16" i="1" l="1"/>
  <c r="G25" i="1" s="1"/>
  <c r="G89" i="3"/>
  <c r="G88" i="3" s="1"/>
  <c r="G81" i="3"/>
  <c r="G72" i="3"/>
  <c r="G65" i="3"/>
  <c r="G60" i="3"/>
  <c r="G111" i="3"/>
  <c r="G60" i="7" l="1"/>
  <c r="I60" i="7" s="1"/>
  <c r="I61" i="7"/>
  <c r="H165" i="7" l="1"/>
  <c r="H162" i="7"/>
  <c r="H158" i="7" l="1"/>
  <c r="H17" i="7"/>
  <c r="I23" i="7"/>
  <c r="I41" i="7"/>
  <c r="I42" i="7"/>
  <c r="I43" i="7"/>
  <c r="I44" i="7"/>
  <c r="G17" i="7" l="1"/>
  <c r="G87" i="7"/>
  <c r="I64" i="7" l="1"/>
  <c r="I65" i="7"/>
  <c r="I74" i="7"/>
  <c r="I69" i="7"/>
  <c r="I70" i="7"/>
  <c r="I62" i="7"/>
  <c r="I68" i="7"/>
  <c r="I63" i="7" l="1"/>
  <c r="I75" i="7"/>
  <c r="I72" i="7"/>
  <c r="I66" i="7"/>
  <c r="H100" i="7"/>
  <c r="I102" i="7"/>
  <c r="I94" i="7"/>
  <c r="I95" i="7"/>
  <c r="I96" i="7"/>
  <c r="I99" i="7"/>
  <c r="I98" i="7"/>
  <c r="I79" i="7"/>
  <c r="I78" i="7"/>
  <c r="I77" i="7"/>
  <c r="I76" i="7"/>
  <c r="I123" i="7"/>
  <c r="I122" i="7"/>
  <c r="I130" i="7"/>
  <c r="I67" i="7" l="1"/>
  <c r="G133" i="7"/>
  <c r="G132" i="7" s="1"/>
  <c r="G116" i="7" s="1"/>
  <c r="I162" i="7"/>
  <c r="I164" i="7"/>
  <c r="I163" i="7"/>
  <c r="G158" i="7"/>
  <c r="G149" i="7"/>
  <c r="G148" i="7" l="1"/>
  <c r="G8" i="7"/>
  <c r="J65" i="3"/>
  <c r="J81" i="3"/>
  <c r="J59" i="3" s="1"/>
  <c r="L105" i="3"/>
  <c r="K105" i="3"/>
  <c r="J104" i="3"/>
  <c r="J103" i="3"/>
  <c r="I104" i="3"/>
  <c r="I103" i="3"/>
  <c r="G103" i="3"/>
  <c r="L123" i="3"/>
  <c r="K123" i="3"/>
  <c r="J122" i="3"/>
  <c r="J121" i="3"/>
  <c r="I122" i="3"/>
  <c r="I121" i="3"/>
  <c r="G122" i="3"/>
  <c r="G121" i="3"/>
  <c r="I65" i="3"/>
  <c r="L71" i="3"/>
  <c r="K71" i="3"/>
  <c r="I60" i="3"/>
  <c r="G101" i="3"/>
  <c r="K21" i="3"/>
  <c r="L21" i="3"/>
  <c r="K16" i="3"/>
  <c r="L103" i="3" l="1"/>
  <c r="L104" i="3"/>
  <c r="L121" i="3"/>
  <c r="K122" i="3"/>
  <c r="K121" i="3"/>
  <c r="K103" i="3"/>
  <c r="L122" i="3"/>
  <c r="G15" i="3"/>
  <c r="L19" i="3"/>
  <c r="K19" i="3"/>
  <c r="I20" i="3"/>
  <c r="G20" i="3"/>
  <c r="G18" i="3"/>
  <c r="K20" i="3" l="1"/>
  <c r="L20" i="3"/>
  <c r="I13" i="7"/>
  <c r="I14" i="7"/>
  <c r="I15" i="7"/>
  <c r="I16" i="7"/>
  <c r="I18" i="7"/>
  <c r="I19" i="7"/>
  <c r="I20" i="7"/>
  <c r="I21" i="7"/>
  <c r="I22" i="7"/>
  <c r="I25" i="7"/>
  <c r="I26" i="7"/>
  <c r="I27" i="7"/>
  <c r="I28" i="7"/>
  <c r="I29" i="7"/>
  <c r="I30" i="7"/>
  <c r="I31" i="7"/>
  <c r="I32" i="7"/>
  <c r="I34" i="7"/>
  <c r="I35" i="7"/>
  <c r="I36" i="7"/>
  <c r="I37" i="7"/>
  <c r="I38" i="7"/>
  <c r="I39" i="7"/>
  <c r="I40" i="7"/>
  <c r="I45" i="7"/>
  <c r="I46" i="7"/>
  <c r="I47" i="7"/>
  <c r="I48" i="7"/>
  <c r="I49" i="7"/>
  <c r="I50" i="7"/>
  <c r="I51" i="7"/>
  <c r="I56" i="7"/>
  <c r="I57" i="7"/>
  <c r="I58" i="7"/>
  <c r="I59" i="7"/>
  <c r="I80" i="7"/>
  <c r="I81" i="7"/>
  <c r="I82" i="7"/>
  <c r="I83" i="7"/>
  <c r="I84" i="7"/>
  <c r="I85" i="7"/>
  <c r="I90" i="7"/>
  <c r="I91" i="7"/>
  <c r="I92" i="7"/>
  <c r="I93" i="7"/>
  <c r="I101" i="7"/>
  <c r="I106" i="7"/>
  <c r="I107" i="7"/>
  <c r="I108" i="7"/>
  <c r="I109" i="7"/>
  <c r="I117" i="7"/>
  <c r="I118" i="7"/>
  <c r="I119" i="7"/>
  <c r="I120" i="7"/>
  <c r="I121" i="7"/>
  <c r="I124" i="7"/>
  <c r="I125" i="7"/>
  <c r="I126" i="7"/>
  <c r="I127" i="7"/>
  <c r="I128" i="7"/>
  <c r="I129" i="7"/>
  <c r="I131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9" i="7"/>
  <c r="I150" i="7"/>
  <c r="I151" i="7"/>
  <c r="I152" i="7"/>
  <c r="I153" i="7"/>
  <c r="I154" i="7"/>
  <c r="I155" i="7"/>
  <c r="I156" i="7"/>
  <c r="I157" i="7"/>
  <c r="I158" i="7"/>
  <c r="I159" i="7"/>
  <c r="I161" i="7"/>
  <c r="I165" i="7"/>
  <c r="I166" i="7"/>
  <c r="I167" i="7"/>
  <c r="I168" i="7"/>
  <c r="I169" i="7"/>
  <c r="I170" i="7"/>
  <c r="I174" i="7"/>
  <c r="I175" i="7"/>
  <c r="I176" i="7"/>
  <c r="I177" i="7"/>
  <c r="I178" i="7"/>
  <c r="I179" i="7"/>
  <c r="I180" i="7"/>
  <c r="I181" i="7"/>
  <c r="I188" i="7"/>
  <c r="I189" i="7"/>
  <c r="I190" i="7"/>
  <c r="I194" i="7"/>
  <c r="I195" i="7"/>
  <c r="I196" i="7"/>
  <c r="I197" i="7"/>
  <c r="I198" i="7"/>
  <c r="I199" i="7"/>
  <c r="I200" i="7"/>
  <c r="I201" i="7"/>
  <c r="I204" i="7"/>
  <c r="I205" i="7"/>
  <c r="I206" i="7"/>
  <c r="I207" i="7"/>
  <c r="I208" i="7"/>
  <c r="I212" i="7"/>
  <c r="I213" i="7"/>
  <c r="I148" i="7"/>
  <c r="I100" i="7"/>
  <c r="G89" i="7"/>
  <c r="I88" i="7" s="1"/>
  <c r="G33" i="7"/>
  <c r="G24" i="7"/>
  <c r="I17" i="7"/>
  <c r="G37" i="10"/>
  <c r="H37" i="10"/>
  <c r="G40" i="10"/>
  <c r="H40" i="10"/>
  <c r="G51" i="10"/>
  <c r="H51" i="10"/>
  <c r="G60" i="10"/>
  <c r="H60" i="10"/>
  <c r="G62" i="10"/>
  <c r="H62" i="10"/>
  <c r="G64" i="10"/>
  <c r="H64" i="10"/>
  <c r="G65" i="10"/>
  <c r="H65" i="10"/>
  <c r="G80" i="10"/>
  <c r="H80" i="10"/>
  <c r="G83" i="10"/>
  <c r="H83" i="10"/>
  <c r="L10" i="9"/>
  <c r="L11" i="9"/>
  <c r="L15" i="9"/>
  <c r="K10" i="9"/>
  <c r="K11" i="9"/>
  <c r="K15" i="9"/>
  <c r="H16" i="11"/>
  <c r="H17" i="11"/>
  <c r="E15" i="11"/>
  <c r="H83" i="8"/>
  <c r="G80" i="8"/>
  <c r="H80" i="8"/>
  <c r="H60" i="8"/>
  <c r="H62" i="8"/>
  <c r="H64" i="8"/>
  <c r="H65" i="8"/>
  <c r="H51" i="8"/>
  <c r="H40" i="8"/>
  <c r="H37" i="8"/>
  <c r="H34" i="8"/>
  <c r="H17" i="8"/>
  <c r="H19" i="8"/>
  <c r="H22" i="8"/>
  <c r="H8" i="8"/>
  <c r="E87" i="8"/>
  <c r="E85" i="8"/>
  <c r="E82" i="8"/>
  <c r="E77" i="8"/>
  <c r="E71" i="8"/>
  <c r="E67" i="8"/>
  <c r="E61" i="8"/>
  <c r="E59" i="8"/>
  <c r="E57" i="8"/>
  <c r="E50" i="8"/>
  <c r="E44" i="8"/>
  <c r="E42" i="8"/>
  <c r="E39" i="8"/>
  <c r="E28" i="8"/>
  <c r="E24" i="8"/>
  <c r="E18" i="8"/>
  <c r="E16" i="8"/>
  <c r="E14" i="8"/>
  <c r="E7" i="8"/>
  <c r="L51" i="3"/>
  <c r="L52" i="3"/>
  <c r="L53" i="3"/>
  <c r="L55" i="3"/>
  <c r="L57" i="3"/>
  <c r="L58" i="3"/>
  <c r="L61" i="3"/>
  <c r="L62" i="3"/>
  <c r="L63" i="3"/>
  <c r="L64" i="3"/>
  <c r="L66" i="3"/>
  <c r="L67" i="3"/>
  <c r="L68" i="3"/>
  <c r="L69" i="3"/>
  <c r="L70" i="3"/>
  <c r="L73" i="3"/>
  <c r="L74" i="3"/>
  <c r="L75" i="3"/>
  <c r="L76" i="3"/>
  <c r="L77" i="3"/>
  <c r="L78" i="3"/>
  <c r="L79" i="3"/>
  <c r="L80" i="3"/>
  <c r="L82" i="3"/>
  <c r="L83" i="3"/>
  <c r="L84" i="3"/>
  <c r="L85" i="3"/>
  <c r="L86" i="3"/>
  <c r="L87" i="3"/>
  <c r="L90" i="3"/>
  <c r="L91" i="3"/>
  <c r="L94" i="3"/>
  <c r="L96" i="3"/>
  <c r="L98" i="3"/>
  <c r="L99" i="3"/>
  <c r="L102" i="3"/>
  <c r="L109" i="3"/>
  <c r="L112" i="3"/>
  <c r="L113" i="3"/>
  <c r="L114" i="3"/>
  <c r="L117" i="3"/>
  <c r="L118" i="3"/>
  <c r="L120" i="3"/>
  <c r="K51" i="3"/>
  <c r="K52" i="3"/>
  <c r="K53" i="3"/>
  <c r="K55" i="3"/>
  <c r="K57" i="3"/>
  <c r="K58" i="3"/>
  <c r="K61" i="3"/>
  <c r="K62" i="3"/>
  <c r="K63" i="3"/>
  <c r="K64" i="3"/>
  <c r="K66" i="3"/>
  <c r="K67" i="3"/>
  <c r="K68" i="3"/>
  <c r="K69" i="3"/>
  <c r="K70" i="3"/>
  <c r="K73" i="3"/>
  <c r="K74" i="3"/>
  <c r="K75" i="3"/>
  <c r="K76" i="3"/>
  <c r="K77" i="3"/>
  <c r="K78" i="3"/>
  <c r="K79" i="3"/>
  <c r="K80" i="3"/>
  <c r="K82" i="3"/>
  <c r="K83" i="3"/>
  <c r="K84" i="3"/>
  <c r="K85" i="3"/>
  <c r="K86" i="3"/>
  <c r="K87" i="3"/>
  <c r="K90" i="3"/>
  <c r="K91" i="3"/>
  <c r="K94" i="3"/>
  <c r="K96" i="3"/>
  <c r="K98" i="3"/>
  <c r="K99" i="3"/>
  <c r="K102" i="3"/>
  <c r="K109" i="3"/>
  <c r="K112" i="3"/>
  <c r="K113" i="3"/>
  <c r="K114" i="3"/>
  <c r="K117" i="3"/>
  <c r="K118" i="3"/>
  <c r="K120" i="3"/>
  <c r="I119" i="3"/>
  <c r="I110" i="3"/>
  <c r="I108" i="3"/>
  <c r="I107" i="3" s="1"/>
  <c r="I101" i="3"/>
  <c r="I100" i="3" s="1"/>
  <c r="I89" i="3"/>
  <c r="I88" i="3" s="1"/>
  <c r="I81" i="3"/>
  <c r="I72" i="3"/>
  <c r="I56" i="3"/>
  <c r="I54" i="3"/>
  <c r="I50" i="3"/>
  <c r="L14" i="3"/>
  <c r="L16" i="3"/>
  <c r="L17" i="3"/>
  <c r="L25" i="3"/>
  <c r="L27" i="3"/>
  <c r="L30" i="3"/>
  <c r="L33" i="3"/>
  <c r="L36" i="3"/>
  <c r="L37" i="3"/>
  <c r="L41" i="3"/>
  <c r="I40" i="3"/>
  <c r="I39" i="3" s="1"/>
  <c r="I38" i="3" s="1"/>
  <c r="I35" i="3"/>
  <c r="I32" i="3"/>
  <c r="I31" i="3" s="1"/>
  <c r="I29" i="3"/>
  <c r="I28" i="3" s="1"/>
  <c r="I26" i="3"/>
  <c r="I24" i="3"/>
  <c r="I13" i="3"/>
  <c r="L11" i="1"/>
  <c r="L13" i="1"/>
  <c r="L14" i="1"/>
  <c r="L15" i="1"/>
  <c r="L10" i="1"/>
  <c r="I23" i="1"/>
  <c r="I16" i="1"/>
  <c r="G16" i="11"/>
  <c r="G17" i="11"/>
  <c r="K14" i="3"/>
  <c r="K17" i="3"/>
  <c r="K25" i="3"/>
  <c r="K27" i="3"/>
  <c r="K30" i="3"/>
  <c r="K33" i="3"/>
  <c r="K36" i="3"/>
  <c r="K37" i="3"/>
  <c r="K41" i="3"/>
  <c r="E63" i="8" l="1"/>
  <c r="E49" i="8" s="1"/>
  <c r="I106" i="3"/>
  <c r="I132" i="7"/>
  <c r="I116" i="7"/>
  <c r="G12" i="7"/>
  <c r="G11" i="7" s="1"/>
  <c r="G10" i="7" s="1"/>
  <c r="I89" i="7"/>
  <c r="E14" i="11"/>
  <c r="E6" i="8"/>
  <c r="I59" i="3"/>
  <c r="I49" i="3"/>
  <c r="I48" i="3" s="1"/>
  <c r="I12" i="3"/>
  <c r="I23" i="3"/>
  <c r="I11" i="3" s="1"/>
  <c r="I10" i="3" s="1"/>
  <c r="I11" i="7" l="1"/>
  <c r="I47" i="3"/>
  <c r="I87" i="7" l="1"/>
  <c r="I9" i="7"/>
  <c r="H33" i="7"/>
  <c r="I33" i="7" s="1"/>
  <c r="H24" i="7"/>
  <c r="I24" i="7" l="1"/>
  <c r="H12" i="7"/>
  <c r="H10" i="7" s="1"/>
  <c r="I10" i="7" s="1"/>
  <c r="I203" i="7"/>
  <c r="I8" i="7"/>
  <c r="I12" i="7"/>
  <c r="F87" i="10" l="1"/>
  <c r="E87" i="10"/>
  <c r="D87" i="10"/>
  <c r="C87" i="10"/>
  <c r="F85" i="10"/>
  <c r="E85" i="10"/>
  <c r="D85" i="10"/>
  <c r="C85" i="10"/>
  <c r="F82" i="10"/>
  <c r="E82" i="10"/>
  <c r="D82" i="10"/>
  <c r="C82" i="10"/>
  <c r="F77" i="10"/>
  <c r="E77" i="10"/>
  <c r="D77" i="10"/>
  <c r="C77" i="10"/>
  <c r="F71" i="10"/>
  <c r="E71" i="10"/>
  <c r="D71" i="10"/>
  <c r="C71" i="10"/>
  <c r="F67" i="10"/>
  <c r="E67" i="10"/>
  <c r="D67" i="10"/>
  <c r="C67" i="10"/>
  <c r="F61" i="10"/>
  <c r="E61" i="10"/>
  <c r="D61" i="10"/>
  <c r="C61" i="10"/>
  <c r="F59" i="10"/>
  <c r="E59" i="10"/>
  <c r="D59" i="10"/>
  <c r="C59" i="10"/>
  <c r="F57" i="10"/>
  <c r="E57" i="10"/>
  <c r="D57" i="10"/>
  <c r="C57" i="10"/>
  <c r="F50" i="10"/>
  <c r="E50" i="10"/>
  <c r="D50" i="10"/>
  <c r="C50" i="10"/>
  <c r="F44" i="10"/>
  <c r="E44" i="10"/>
  <c r="D44" i="10"/>
  <c r="C44" i="10"/>
  <c r="F42" i="10"/>
  <c r="E42" i="10"/>
  <c r="D42" i="10"/>
  <c r="C42" i="10"/>
  <c r="F39" i="10"/>
  <c r="E39" i="10"/>
  <c r="D39" i="10"/>
  <c r="C39" i="10"/>
  <c r="F34" i="10"/>
  <c r="E34" i="10"/>
  <c r="D34" i="10"/>
  <c r="C34" i="10"/>
  <c r="F28" i="10"/>
  <c r="E28" i="10"/>
  <c r="D28" i="10"/>
  <c r="C28" i="10"/>
  <c r="F24" i="10"/>
  <c r="E24" i="10"/>
  <c r="E23" i="10" s="1"/>
  <c r="E22" i="10" s="1"/>
  <c r="E21" i="10" s="1"/>
  <c r="E20" i="10" s="1"/>
  <c r="E19" i="10" s="1"/>
  <c r="E18" i="10" s="1"/>
  <c r="E17" i="10" s="1"/>
  <c r="D24" i="10"/>
  <c r="C24" i="10"/>
  <c r="D18" i="10"/>
  <c r="C18" i="10"/>
  <c r="E16" i="10"/>
  <c r="D16" i="10"/>
  <c r="C16" i="10"/>
  <c r="F14" i="10"/>
  <c r="E14" i="10"/>
  <c r="D14" i="10"/>
  <c r="C14" i="10"/>
  <c r="F7" i="10"/>
  <c r="E7" i="10"/>
  <c r="D7" i="10"/>
  <c r="C7" i="10"/>
  <c r="H9" i="9"/>
  <c r="H8" i="9" s="1"/>
  <c r="H7" i="9" s="1"/>
  <c r="I9" i="9"/>
  <c r="I8" i="9" s="1"/>
  <c r="I7" i="9" s="1"/>
  <c r="J9" i="9"/>
  <c r="G9" i="9"/>
  <c r="G8" i="9" s="1"/>
  <c r="G7" i="9" s="1"/>
  <c r="H14" i="9"/>
  <c r="H13" i="9" s="1"/>
  <c r="H12" i="9" s="1"/>
  <c r="I14" i="9"/>
  <c r="I13" i="9" s="1"/>
  <c r="I12" i="9" s="1"/>
  <c r="J14" i="9"/>
  <c r="G14" i="9"/>
  <c r="G13" i="9" s="1"/>
  <c r="G12" i="9" s="1"/>
  <c r="F15" i="11"/>
  <c r="C15" i="11"/>
  <c r="J16" i="1"/>
  <c r="J25" i="1" s="1"/>
  <c r="J89" i="3"/>
  <c r="J56" i="3"/>
  <c r="G56" i="3"/>
  <c r="J119" i="3"/>
  <c r="G119" i="3"/>
  <c r="G110" i="3" s="1"/>
  <c r="J111" i="3"/>
  <c r="G108" i="3"/>
  <c r="J101" i="3"/>
  <c r="G100" i="3"/>
  <c r="G97" i="3"/>
  <c r="G95" i="3"/>
  <c r="G93" i="3"/>
  <c r="G59" i="3"/>
  <c r="J54" i="3"/>
  <c r="G54" i="3"/>
  <c r="J50" i="3"/>
  <c r="G50" i="3"/>
  <c r="J35" i="3"/>
  <c r="G35" i="3"/>
  <c r="G32" i="3"/>
  <c r="J29" i="3"/>
  <c r="G29" i="3"/>
  <c r="L24" i="3"/>
  <c r="G24" i="3"/>
  <c r="K24" i="3" s="1"/>
  <c r="J18" i="3"/>
  <c r="J15" i="3"/>
  <c r="J13" i="3"/>
  <c r="G13" i="3"/>
  <c r="J40" i="3"/>
  <c r="G40" i="3"/>
  <c r="G39" i="3" s="1"/>
  <c r="G38" i="3" s="1"/>
  <c r="G8" i="8"/>
  <c r="G17" i="8"/>
  <c r="G19" i="8"/>
  <c r="G22" i="8"/>
  <c r="G40" i="8"/>
  <c r="G51" i="8"/>
  <c r="G60" i="8"/>
  <c r="G62" i="8"/>
  <c r="G65" i="8"/>
  <c r="G83" i="8"/>
  <c r="F87" i="8"/>
  <c r="F85" i="8"/>
  <c r="H82" i="8"/>
  <c r="F77" i="8"/>
  <c r="F71" i="8"/>
  <c r="F67" i="8"/>
  <c r="F61" i="8"/>
  <c r="H61" i="8" s="1"/>
  <c r="F59" i="8"/>
  <c r="H59" i="8" s="1"/>
  <c r="F57" i="8"/>
  <c r="F50" i="8"/>
  <c r="H50" i="8" s="1"/>
  <c r="F44" i="8"/>
  <c r="F42" i="8"/>
  <c r="F39" i="8"/>
  <c r="F28" i="8"/>
  <c r="F24" i="8"/>
  <c r="F20" i="8" s="1"/>
  <c r="H20" i="8" s="1"/>
  <c r="F18" i="8"/>
  <c r="H18" i="8" s="1"/>
  <c r="F16" i="8"/>
  <c r="H16" i="8" s="1"/>
  <c r="F14" i="8"/>
  <c r="F7" i="8"/>
  <c r="H7" i="8" s="1"/>
  <c r="C44" i="8"/>
  <c r="C42" i="8"/>
  <c r="C39" i="8"/>
  <c r="C34" i="8"/>
  <c r="C28" i="8"/>
  <c r="C24" i="8"/>
  <c r="C18" i="8"/>
  <c r="C16" i="8"/>
  <c r="C14" i="8"/>
  <c r="C7" i="8"/>
  <c r="C87" i="8"/>
  <c r="C85" i="8"/>
  <c r="C82" i="8"/>
  <c r="C77" i="8"/>
  <c r="C71" i="8"/>
  <c r="C67" i="8"/>
  <c r="C61" i="8"/>
  <c r="C59" i="8"/>
  <c r="C57" i="8"/>
  <c r="C50" i="8"/>
  <c r="J23" i="1"/>
  <c r="K23" i="1"/>
  <c r="L23" i="1"/>
  <c r="G23" i="1"/>
  <c r="K11" i="1"/>
  <c r="K14" i="1"/>
  <c r="F63" i="8" l="1"/>
  <c r="F49" i="8" s="1"/>
  <c r="G107" i="3"/>
  <c r="G106" i="3" s="1"/>
  <c r="C49" i="8"/>
  <c r="J12" i="3"/>
  <c r="G49" i="3"/>
  <c r="G39" i="8"/>
  <c r="H39" i="8"/>
  <c r="F6" i="8"/>
  <c r="L16" i="1"/>
  <c r="G28" i="10"/>
  <c r="H28" i="10"/>
  <c r="K14" i="9"/>
  <c r="L14" i="9"/>
  <c r="K9" i="9"/>
  <c r="L9" i="9"/>
  <c r="G34" i="10"/>
  <c r="H34" i="10"/>
  <c r="G44" i="10"/>
  <c r="H44" i="10"/>
  <c r="G59" i="10"/>
  <c r="H59" i="10"/>
  <c r="G71" i="10"/>
  <c r="H71" i="10"/>
  <c r="G85" i="10"/>
  <c r="H85" i="10"/>
  <c r="G67" i="10"/>
  <c r="H67" i="10"/>
  <c r="C20" i="10"/>
  <c r="D20" i="10"/>
  <c r="G42" i="10"/>
  <c r="H42" i="10"/>
  <c r="J13" i="9"/>
  <c r="J8" i="9"/>
  <c r="G24" i="10"/>
  <c r="H24" i="10"/>
  <c r="F23" i="10"/>
  <c r="G39" i="10"/>
  <c r="H39" i="10"/>
  <c r="G50" i="10"/>
  <c r="H50" i="10"/>
  <c r="G61" i="10"/>
  <c r="H61" i="10"/>
  <c r="G77" i="10"/>
  <c r="H77" i="10"/>
  <c r="G87" i="10"/>
  <c r="H87" i="10"/>
  <c r="G82" i="10"/>
  <c r="H82" i="10"/>
  <c r="C63" i="10"/>
  <c r="G57" i="10"/>
  <c r="H57" i="10"/>
  <c r="H63" i="8"/>
  <c r="G14" i="10"/>
  <c r="H14" i="10"/>
  <c r="D63" i="10"/>
  <c r="G15" i="11"/>
  <c r="F14" i="11"/>
  <c r="H14" i="11" s="1"/>
  <c r="H15" i="11"/>
  <c r="C14" i="11"/>
  <c r="G50" i="8"/>
  <c r="G77" i="8"/>
  <c r="H77" i="8"/>
  <c r="G82" i="8"/>
  <c r="G61" i="8"/>
  <c r="G59" i="8"/>
  <c r="G18" i="8"/>
  <c r="G16" i="8"/>
  <c r="H6" i="8"/>
  <c r="G7" i="8"/>
  <c r="G92" i="3"/>
  <c r="G48" i="3" s="1"/>
  <c r="G47" i="3" s="1"/>
  <c r="J92" i="3"/>
  <c r="L15" i="3"/>
  <c r="K15" i="3"/>
  <c r="K18" i="3"/>
  <c r="L18" i="3"/>
  <c r="L12" i="3"/>
  <c r="K95" i="3"/>
  <c r="L95" i="3"/>
  <c r="L56" i="3"/>
  <c r="K56" i="3"/>
  <c r="L26" i="3"/>
  <c r="K26" i="3"/>
  <c r="K60" i="3"/>
  <c r="L60" i="3"/>
  <c r="L97" i="3"/>
  <c r="K97" i="3"/>
  <c r="J88" i="3"/>
  <c r="L89" i="3"/>
  <c r="K89" i="3"/>
  <c r="J28" i="3"/>
  <c r="L29" i="3"/>
  <c r="L65" i="3"/>
  <c r="K65" i="3"/>
  <c r="L54" i="3"/>
  <c r="K54" i="3"/>
  <c r="J100" i="3"/>
  <c r="L101" i="3"/>
  <c r="K101" i="3"/>
  <c r="K72" i="3"/>
  <c r="L72" i="3"/>
  <c r="K81" i="3"/>
  <c r="L81" i="3"/>
  <c r="K111" i="3"/>
  <c r="L111" i="3"/>
  <c r="L50" i="3"/>
  <c r="K50" i="3"/>
  <c r="J39" i="3"/>
  <c r="L40" i="3"/>
  <c r="K40" i="3"/>
  <c r="J31" i="3"/>
  <c r="L31" i="3" s="1"/>
  <c r="L32" i="3"/>
  <c r="K13" i="3"/>
  <c r="L13" i="3"/>
  <c r="J107" i="3"/>
  <c r="K108" i="3"/>
  <c r="L108" i="3"/>
  <c r="J34" i="3"/>
  <c r="L34" i="3" s="1"/>
  <c r="L35" i="3"/>
  <c r="K93" i="3"/>
  <c r="L93" i="3"/>
  <c r="L119" i="3"/>
  <c r="K119" i="3"/>
  <c r="G34" i="3"/>
  <c r="K35" i="3"/>
  <c r="G31" i="3"/>
  <c r="K32" i="3"/>
  <c r="G28" i="3"/>
  <c r="K29" i="3"/>
  <c r="F63" i="10"/>
  <c r="E63" i="10"/>
  <c r="E49" i="10" s="1"/>
  <c r="D49" i="10"/>
  <c r="E6" i="10"/>
  <c r="C49" i="10"/>
  <c r="C6" i="10"/>
  <c r="D6" i="10"/>
  <c r="K10" i="1"/>
  <c r="K13" i="1"/>
  <c r="J110" i="3"/>
  <c r="J106" i="3" s="1"/>
  <c r="K104" i="3"/>
  <c r="J49" i="3"/>
  <c r="J48" i="3" s="1"/>
  <c r="L23" i="3"/>
  <c r="C20" i="8"/>
  <c r="C6" i="8" s="1"/>
  <c r="K16" i="1"/>
  <c r="J11" i="3" l="1"/>
  <c r="H49" i="8"/>
  <c r="K12" i="3"/>
  <c r="L13" i="9"/>
  <c r="K13" i="9"/>
  <c r="J12" i="9"/>
  <c r="F49" i="10"/>
  <c r="H63" i="10"/>
  <c r="G63" i="10"/>
  <c r="G23" i="10"/>
  <c r="F22" i="10"/>
  <c r="H23" i="10"/>
  <c r="K8" i="9"/>
  <c r="L8" i="9"/>
  <c r="J7" i="9"/>
  <c r="G14" i="11"/>
  <c r="G6" i="8"/>
  <c r="G20" i="8"/>
  <c r="L92" i="3"/>
  <c r="K92" i="3"/>
  <c r="L28" i="3"/>
  <c r="K28" i="3"/>
  <c r="K31" i="3"/>
  <c r="K34" i="3"/>
  <c r="K88" i="3"/>
  <c r="L88" i="3"/>
  <c r="K107" i="3"/>
  <c r="L107" i="3"/>
  <c r="K59" i="3"/>
  <c r="L59" i="3"/>
  <c r="K110" i="3"/>
  <c r="L110" i="3"/>
  <c r="K49" i="3"/>
  <c r="L49" i="3"/>
  <c r="K100" i="3"/>
  <c r="L100" i="3"/>
  <c r="J38" i="3"/>
  <c r="K39" i="3"/>
  <c r="L39" i="3"/>
  <c r="K23" i="3"/>
  <c r="G63" i="8"/>
  <c r="G11" i="3"/>
  <c r="G10" i="3" s="1"/>
  <c r="G49" i="8" l="1"/>
  <c r="J47" i="3"/>
  <c r="G22" i="10"/>
  <c r="F21" i="10"/>
  <c r="H22" i="10"/>
  <c r="G49" i="10"/>
  <c r="H49" i="10"/>
  <c r="L12" i="9"/>
  <c r="K12" i="9"/>
  <c r="K7" i="9"/>
  <c r="L7" i="9"/>
  <c r="L106" i="3"/>
  <c r="K106" i="3"/>
  <c r="K48" i="3"/>
  <c r="L48" i="3"/>
  <c r="L38" i="3"/>
  <c r="K38" i="3"/>
  <c r="J10" i="3"/>
  <c r="L10" i="3" s="1"/>
  <c r="L11" i="3"/>
  <c r="K11" i="3"/>
  <c r="H21" i="10" l="1"/>
  <c r="F20" i="10"/>
  <c r="G21" i="10"/>
  <c r="K10" i="3"/>
  <c r="L47" i="3"/>
  <c r="K47" i="3"/>
  <c r="G20" i="10" l="1"/>
  <c r="H20" i="10"/>
  <c r="F19" i="10"/>
  <c r="F18" i="10" l="1"/>
  <c r="G19" i="10"/>
  <c r="H19" i="10"/>
  <c r="H18" i="10" l="1"/>
  <c r="F17" i="10"/>
  <c r="G18" i="10"/>
  <c r="G17" i="10" l="1"/>
  <c r="H17" i="10"/>
  <c r="F16" i="10"/>
  <c r="G16" i="10" l="1"/>
  <c r="H16" i="10"/>
  <c r="F6" i="10"/>
  <c r="H6" i="10" l="1"/>
  <c r="G6" i="10"/>
</calcChain>
</file>

<file path=xl/sharedStrings.xml><?xml version="1.0" encoding="utf-8"?>
<sst xmlns="http://schemas.openxmlformats.org/spreadsheetml/2006/main" count="624" uniqueCount="264">
  <si>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</si>
  <si>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</si>
  <si>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</si>
  <si>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</si>
  <si>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</si>
  <si>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</si>
  <si>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</si>
  <si>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</si>
  <si>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</si>
  <si>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</si>
  <si>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</si>
  <si>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</si>
  <si>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</si>
  <si>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</si>
  <si>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</si>
  <si>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</si>
  <si>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</si>
  <si>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</si>
  <si>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</si>
  <si>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</si>
  <si>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</si>
  <si>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</si>
  <si>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</si>
  <si>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</si>
  <si>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</si>
  <si>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</si>
  <si>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</si>
  <si>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</si>
  <si>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Tekuće pomoći od inozemnih vlada</t>
  </si>
  <si>
    <t>….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</si>
  <si>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</si>
  <si>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</si>
  <si>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</si>
  <si>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</si>
  <si>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</si>
  <si>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</si>
  <si>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</si>
  <si>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</si>
  <si>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</si>
  <si>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</si>
  <si>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</si>
  <si>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</si>
  <si>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</si>
  <si>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</si>
  <si>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</si>
  <si>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</si>
  <si>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</si>
  <si>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</si>
  <si>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</si>
  <si>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</si>
  <si>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</si>
  <si>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</si>
  <si>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</si>
  <si>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IZVJEŠTAJ O RASHODIMA PREMA FUNKCIJSKOJ KLASIFIKACIJI</t>
  </si>
  <si>
    <t>5=4/3*100</t>
  </si>
  <si>
    <t>Napomena:  Iznosi u stupcu "OSTVARENJE/IZVRŠENJE 1.-6. 2022." preračunavaju se iz kuna u eure prema fiksnom tečaju konverzije (1 EUR=7,53450 kuna) i po pravilima za preračunavanje i zaokruživanje.</t>
  </si>
  <si>
    <t>TEKUĆI PLAN 2023.*</t>
  </si>
  <si>
    <t>INDEKS**</t>
  </si>
  <si>
    <t>TEKUĆI PLAN 2023.**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</si>
  <si>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</si>
  <si>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</si>
  <si>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</si>
  <si>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</si>
  <si>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</si>
  <si>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</si>
  <si>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</si>
  <si>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</si>
  <si>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</si>
  <si>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</si>
  <si>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</si>
  <si>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</si>
  <si>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</si>
  <si>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</si>
  <si>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</si>
  <si>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</si>
  <si>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</si>
  <si>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</si>
  <si>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</si>
  <si>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</si>
  <si>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13 Sredstva učešća za zajmove</t>
  </si>
  <si>
    <t>14 Neutrošena sredstva za financiranje prenesenih EU aktivnosti i projekata, te kapitalnih projekata</t>
  </si>
  <si>
    <t>15 Proračunska zaliha</t>
  </si>
  <si>
    <t>4 Prihodi za posebne namjene</t>
  </si>
  <si>
    <t>43 Ostali prihodi za posebne namjene</t>
  </si>
  <si>
    <t>5 Pomoći</t>
  </si>
  <si>
    <t>51 Pomoći EU</t>
  </si>
  <si>
    <t>52 Ostale pomoći i darovnice</t>
  </si>
  <si>
    <t>53 Inozemne darovnice</t>
  </si>
  <si>
    <t>55 Refundacije iz pomoći EU</t>
  </si>
  <si>
    <t>551 Europski poljoprivredni jamstveni fond</t>
  </si>
  <si>
    <t>552 Švicarski instrument</t>
  </si>
  <si>
    <t>559 Ostale refundacije iz pomoći EU</t>
  </si>
  <si>
    <t>56 Fondovi EU</t>
  </si>
  <si>
    <t>563 Europski fond za regionalni razvoj (EFRR)</t>
  </si>
  <si>
    <t>564 Europski fond za pomorstvo i ribarstvo (EFPR)</t>
  </si>
  <si>
    <t>565 Europski poljoprivredni fond za ruralni razvoj (EPFRR)</t>
  </si>
  <si>
    <t>561 Europski socijalni fond (ESF)</t>
  </si>
  <si>
    <t>562 Kohezijski fond (KF)</t>
  </si>
  <si>
    <t>57 Ostali programi EU</t>
  </si>
  <si>
    <t>571 Schengenski instrument</t>
  </si>
  <si>
    <t>572 Fondovi za izbjeglice i povratak</t>
  </si>
  <si>
    <t>573 Instrumenti EGP i ostali instrument</t>
  </si>
  <si>
    <t>575 Fondovi za unutarnje poslove</t>
  </si>
  <si>
    <t>6 Donacije</t>
  </si>
  <si>
    <t>61 Donacije</t>
  </si>
  <si>
    <t>53 Inozemne donacije</t>
  </si>
  <si>
    <t>71 Prihodi od prodaje ili zamjene nefinancijske imovine i naknada s naslova osiguranje</t>
  </si>
  <si>
    <t>7 Prihodi od prodaje ili zamjene nefinancijske imovine i naknada s naslova osiguranje</t>
  </si>
  <si>
    <t>8 Namjenski primici</t>
  </si>
  <si>
    <t>81 Namjenski primici od zaduživanja</t>
  </si>
  <si>
    <t>82 Namjenski primici od zaduživanja kroz refundacije</t>
  </si>
  <si>
    <t>83 Namjenski primici od inozemnog zaduživanja</t>
  </si>
  <si>
    <t>Pomoći od inozemnih vlada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</si>
  <si>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</si>
  <si>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</si>
  <si>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</si>
  <si>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prodaje proizvoda i robe te pruženih usluga i prihodi od donacija</t>
  </si>
  <si>
    <t>Pomoći iz državnog proračuna temeljem prijenosa EU sredstava</t>
  </si>
  <si>
    <t>Tekuće pomoći iz državnog proračuna temeljem prijenosa EU sredstava</t>
  </si>
  <si>
    <t>Prihodi od imovine</t>
  </si>
  <si>
    <t>Prihodi od financijske imovine</t>
  </si>
  <si>
    <t>Prihodi od kamata po viđenju</t>
  </si>
  <si>
    <t>Prihodi od nefinancijske imovine</t>
  </si>
  <si>
    <t>Prihodi od zakupa i iznajmljivanja imovine</t>
  </si>
  <si>
    <t>Prihodi od upravnih i administrativnih pristojbi, pristojbi po posebnim propisima i naknada</t>
  </si>
  <si>
    <t>Prihodi po posebnim propisima</t>
  </si>
  <si>
    <t>Ostali nespomenuti prihodi</t>
  </si>
  <si>
    <t>Donacije od pravnih i fizičkih osoba izvan općeg proračuna i povrat donacija, te povrati po protestiranim jamstvima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</si>
  <si>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</si>
  <si>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</si>
  <si>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</si>
  <si>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</si>
  <si>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nabavu nefinancijske imovine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</si>
  <si>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</si>
  <si>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</si>
  <si>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</si>
  <si>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</si>
  <si>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</si>
  <si>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Naknade za prijevoz, rad na terenu i odvojeni život</t>
  </si>
  <si>
    <t>Stručno usavršavanje zaposlenika</t>
  </si>
  <si>
    <t>Ostale naknade troškova zaposlenicima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</si>
  <si>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</si>
  <si>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</si>
  <si>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</si>
  <si>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</si>
  <si>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</si>
  <si>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</si>
  <si>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</si>
  <si>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</si>
  <si>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</si>
  <si>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</si>
  <si>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</si>
  <si>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</si>
  <si>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Interlektualne i osobne usluge</t>
  </si>
  <si>
    <t>Računalne usluge</t>
  </si>
  <si>
    <t>Ostale usluge</t>
  </si>
  <si>
    <t>Ostali nespomenuti rashodi poslovanja</t>
  </si>
  <si>
    <t>Premije osiguranje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</si>
  <si>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</si>
  <si>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</si>
  <si>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</si>
  <si>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</si>
  <si>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</si>
  <si>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</si>
  <si>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Pomoći dane u inozemstvo i unutar općeg proračuna</t>
  </si>
  <si>
    <t>Pomoći unutar općeg proračuna</t>
  </si>
  <si>
    <t>Tekuće pomoći unutar općeg proračuna</t>
  </si>
  <si>
    <t>Pomoći temeljem prijenosa EU sredstava</t>
  </si>
  <si>
    <t>Tekuće pomoći temeljem prijenosa EU sredstava</t>
  </si>
  <si>
    <t>Prijenosi između proračunskih korisnika istog proračuna</t>
  </si>
  <si>
    <t>Tekući prijenosi između proračunskih korisnika istog proračuna</t>
  </si>
  <si>
    <t>Tekući prijenosi između proračunskih korisnika istog proračuna temeljem prijenosa EU sredstava</t>
  </si>
  <si>
    <t>Naknade građanima i kućanstvima na temelju osiguranja i druge naknade</t>
  </si>
  <si>
    <t>Ostale naknade građanima i kućanstvima iz porračuna</t>
  </si>
  <si>
    <t>Naknade građanima i kućanstvima u naravi</t>
  </si>
  <si>
    <t>Nematerijalna imovina</t>
  </si>
  <si>
    <t>Licence</t>
  </si>
  <si>
    <t>Rashodi za nabavu proizvedene dugotrajne imovine</t>
  </si>
  <si>
    <t>Postrojenje i oprema</t>
  </si>
  <si>
    <t>Uredska oprema i namještaj</t>
  </si>
  <si>
    <t>Komunikacijska oprema</t>
  </si>
  <si>
    <t>Oprema za održavanje i zaštitu</t>
  </si>
  <si>
    <t>Sportska oprema</t>
  </si>
  <si>
    <t>Uređaji, strojevi i oprema za ostale namjene</t>
  </si>
  <si>
    <t>Knjige, umjetnička djela</t>
  </si>
  <si>
    <t>Knjige</t>
  </si>
  <si>
    <t>Doprinosi za obvezno osiguranje u slučaju nezaposlenosti</t>
  </si>
  <si>
    <t>Troškovi sudskih postupaka</t>
  </si>
  <si>
    <t>Zatezne kamate</t>
  </si>
  <si>
    <t>09 Obrazovanje</t>
  </si>
  <si>
    <t>091 Predškolsko i osnovno obrazovanje</t>
  </si>
  <si>
    <t>0911 Predškolsko obrazovanje</t>
  </si>
  <si>
    <t>0912 Osnovno obrazovanje</t>
  </si>
  <si>
    <t>1.1.1.</t>
  </si>
  <si>
    <t>Opći prihodi i primici</t>
  </si>
  <si>
    <t>Županijske javne potrebe u školstvu</t>
  </si>
  <si>
    <t>Odgojnoobrazovno, administrativno i tehničko osoblje</t>
  </si>
  <si>
    <t>Užina za sve</t>
  </si>
  <si>
    <t>4.3.1.</t>
  </si>
  <si>
    <t>Ostali prihodi za posebne namjene</t>
  </si>
  <si>
    <t>5.2.1.</t>
  </si>
  <si>
    <t>Sufinanciranje školske kuhinje</t>
  </si>
  <si>
    <t>Prehrana za učenike u osnovnim školama</t>
  </si>
  <si>
    <t>Opskrbljivanje OŠ zalihama higijenskih potrepština</t>
  </si>
  <si>
    <t>6.1.1.</t>
  </si>
  <si>
    <t>Donacije</t>
  </si>
  <si>
    <t>Ostale naknade troškova zaposlenima</t>
  </si>
  <si>
    <t>Intelektualne i osobne usluge</t>
  </si>
  <si>
    <t>Ostale naknade građanima i kućanstvima iz proračuna</t>
  </si>
  <si>
    <t>Postrojenje i oprem</t>
  </si>
  <si>
    <t>Plaće bruto</t>
  </si>
  <si>
    <t>Prekovremeni rad</t>
  </si>
  <si>
    <t>Posebni uvjeti rada</t>
  </si>
  <si>
    <t>Ostali rashodi za zspoelene</t>
  </si>
  <si>
    <t>Naknade za prijevoz</t>
  </si>
  <si>
    <t>Postrojenja i oprema</t>
  </si>
  <si>
    <t>Sportska i glazbena oprema</t>
  </si>
  <si>
    <t>Opremanje knjižnice lektirnim naslovima</t>
  </si>
  <si>
    <t>Knjige, umjetnička djela i ostale izložbene vrijednosti</t>
  </si>
  <si>
    <t>Medicinska i labaratorijska oprema</t>
  </si>
  <si>
    <t>Građevinski objekti</t>
  </si>
  <si>
    <t>Poslovni objekti</t>
  </si>
  <si>
    <t>Službena,radna i zaštitna odjeća</t>
  </si>
  <si>
    <t>Rashodi za dodatna ulaganja na nefinacijskoj imovini</t>
  </si>
  <si>
    <t>Dodatna ulaganja na građevinskim objektima</t>
  </si>
  <si>
    <t>Tekuće donacije u naravi</t>
  </si>
  <si>
    <t>MINISTARSTVO ZNANOSTI I OBRAZOVANJA</t>
  </si>
  <si>
    <t>Sufinanciranje radnih udžbenika i  udžbenika</t>
  </si>
  <si>
    <t>Sitan inventar</t>
  </si>
  <si>
    <t>OPĆINA DRENOVCI</t>
  </si>
  <si>
    <t>Pomoći iz drugih proračuna</t>
  </si>
  <si>
    <t xml:space="preserve">OŠ SOLJANI </t>
  </si>
  <si>
    <t xml:space="preserve">Stručno usavršavanje učitelja i drugih odgojno-obrazovnih radnika </t>
  </si>
  <si>
    <t>Izgradnja zvjezdarnice i nabava opreme</t>
  </si>
  <si>
    <t>Dodatna ulaganja u nefinacijsku imovinu</t>
  </si>
  <si>
    <t>Naknada za korištenje privatnog automobila u sl.svrhe</t>
  </si>
  <si>
    <t xml:space="preserve">Školska prehrana </t>
  </si>
  <si>
    <t xml:space="preserve">Osiguranje učenika </t>
  </si>
  <si>
    <t>Školska zadruga</t>
  </si>
  <si>
    <t>Osiguranje-refundacija štete</t>
  </si>
  <si>
    <t>OBRTNIČKA ŠKOLA ŽUPANJA</t>
  </si>
  <si>
    <t>Sufinanciranje materijalnih troškova</t>
  </si>
  <si>
    <t>Shema mlijeka i voća</t>
  </si>
  <si>
    <t>Zatezne kamate iz poslovnih odnosa</t>
  </si>
  <si>
    <t>Službena, radna i zaštitna odjeća</t>
  </si>
  <si>
    <t>OŠ FRANJO HANAMAN DRENOVCI</t>
  </si>
  <si>
    <t>Ostale naknade iz proračuna u naravi</t>
  </si>
  <si>
    <t>Izvor 11</t>
  </si>
  <si>
    <t>Izvor 43</t>
  </si>
  <si>
    <t>Izvor 52</t>
  </si>
  <si>
    <t>Izvor 61</t>
  </si>
  <si>
    <t xml:space="preserve">OSTVARENJE/IZVRŠENJE 
1.-12.2022. </t>
  </si>
  <si>
    <t xml:space="preserve">OSTVARENJE/IZVRŠENJE 
1.-12.2023. </t>
  </si>
  <si>
    <t xml:space="preserve">IZVJEŠTAJ O IZVRŠENJU FINANCIJSKOG PLANA PRORAČUNSKOG KORISNIKA JEDINICE LOKALNE I PODRUČNE (REGIONALNE) SAMOUPRAVE ZA  2023. </t>
  </si>
  <si>
    <t xml:space="preserve">OSTVARENJE/IZVRŠENJE 
2022. </t>
  </si>
  <si>
    <t xml:space="preserve">OSTVARENJE/IZVRŠENJE 
2023. </t>
  </si>
  <si>
    <t xml:space="preserve">IZVRŠENJE 
2022. </t>
  </si>
  <si>
    <t xml:space="preserve">IZVRŠENJE 
2023. </t>
  </si>
  <si>
    <t>Tekući prijenosi između proračunskih korisnika istog proračuna temeljem prijenosa EU</t>
  </si>
  <si>
    <t>Instrumenti, uređaji i strojevi</t>
  </si>
  <si>
    <t xml:space="preserve"> IZVRŠENJE 
2023. </t>
  </si>
  <si>
    <t xml:space="preserve">Rashodi za materijal i energiju </t>
  </si>
  <si>
    <t>Ostali materijal za potrebe redovnog poslovanja</t>
  </si>
  <si>
    <t>Ostali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</si>
</sst>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theme="1" tint="0.499984740745262"/>
      </right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auto="1"/>
      </right>
      <top style="thin">
        <color auto="1"/>
      </top>
      <bottom style="thin">
        <color theme="1" tint="0.499984740745262"/>
      </bottom>
      <diagonal/>
    </border>
    <border>
      <left style="thin">
        <color auto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auto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164" fontId="21" fillId="0" borderId="3" xfId="0" applyNumberFormat="1" applyFont="1" applyBorder="1"/>
    <xf numFmtId="164" fontId="22" fillId="0" borderId="3" xfId="0" applyNumberFormat="1" applyFont="1" applyBorder="1"/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21" fillId="0" borderId="3" xfId="0" applyNumberFormat="1" applyFont="1" applyBorder="1"/>
    <xf numFmtId="4" fontId="3" fillId="2" borderId="3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10" fillId="2" borderId="3" xfId="0" applyNumberFormat="1" applyFont="1" applyFill="1" applyBorder="1" applyAlignment="1" applyProtection="1">
      <alignment horizontal="left" vertical="center" wrapText="1" indent="3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164" fontId="24" fillId="0" borderId="3" xfId="0" applyNumberFormat="1" applyFont="1" applyBorder="1"/>
    <xf numFmtId="0" fontId="25" fillId="0" borderId="0" xfId="0" applyFont="1"/>
    <xf numFmtId="4" fontId="23" fillId="2" borderId="3" xfId="0" applyNumberFormat="1" applyFont="1" applyFill="1" applyBorder="1" applyAlignment="1">
      <alignment horizontal="right"/>
    </xf>
    <xf numFmtId="4" fontId="24" fillId="0" borderId="3" xfId="0" applyNumberFormat="1" applyFont="1" applyBorder="1"/>
    <xf numFmtId="4" fontId="0" fillId="0" borderId="0" xfId="0" applyNumberFormat="1"/>
    <xf numFmtId="0" fontId="0" fillId="0" borderId="0" xfId="0" applyFont="1"/>
    <xf numFmtId="4" fontId="0" fillId="0" borderId="3" xfId="0" applyNumberFormat="1" applyBorder="1"/>
    <xf numFmtId="0" fontId="21" fillId="0" borderId="3" xfId="0" applyFont="1" applyBorder="1" applyAlignment="1">
      <alignment horizontal="left"/>
    </xf>
    <xf numFmtId="0" fontId="25" fillId="0" borderId="3" xfId="0" applyFont="1" applyBorder="1"/>
    <xf numFmtId="0" fontId="24" fillId="0" borderId="3" xfId="0" applyFont="1" applyBorder="1" applyAlignment="1">
      <alignment horizontal="left"/>
    </xf>
    <xf numFmtId="4" fontId="23" fillId="2" borderId="3" xfId="0" applyNumberFormat="1" applyFont="1" applyFill="1" applyBorder="1" applyAlignment="1" applyProtection="1">
      <alignment horizontal="right" wrapText="1"/>
    </xf>
    <xf numFmtId="0" fontId="10" fillId="2" borderId="3" xfId="0" quotePrefix="1" applyNumberFormat="1" applyFont="1" applyFill="1" applyBorder="1" applyAlignment="1" applyProtection="1">
      <alignment horizontal="left" vertical="center" wrapText="1" indent="1"/>
    </xf>
    <xf numFmtId="0" fontId="10" fillId="2" borderId="3" xfId="0" quotePrefix="1" applyNumberFormat="1" applyFont="1" applyFill="1" applyBorder="1" applyAlignment="1" applyProtection="1">
      <alignment horizontal="left" vertical="center" wrapText="1" indent="3"/>
    </xf>
    <xf numFmtId="4" fontId="25" fillId="0" borderId="3" xfId="0" applyNumberFormat="1" applyFont="1" applyBorder="1"/>
    <xf numFmtId="0" fontId="0" fillId="0" borderId="3" xfId="0" applyBorder="1" applyAlignment="1">
      <alignment horizontal="center"/>
    </xf>
    <xf numFmtId="165" fontId="6" fillId="0" borderId="3" xfId="0" applyNumberFormat="1" applyFont="1" applyBorder="1" applyAlignment="1">
      <alignment horizontal="right"/>
    </xf>
    <xf numFmtId="165" fontId="6" fillId="3" borderId="3" xfId="0" applyNumberFormat="1" applyFont="1" applyFill="1" applyBorder="1" applyAlignment="1">
      <alignment horizontal="right"/>
    </xf>
    <xf numFmtId="165" fontId="6" fillId="0" borderId="3" xfId="0" applyNumberFormat="1" applyFont="1" applyFill="1" applyBorder="1" applyAlignment="1">
      <alignment horizontal="right"/>
    </xf>
    <xf numFmtId="0" fontId="21" fillId="0" borderId="0" xfId="0" applyFont="1"/>
    <xf numFmtId="4" fontId="21" fillId="0" borderId="0" xfId="0" applyNumberFormat="1" applyFont="1"/>
    <xf numFmtId="0" fontId="21" fillId="0" borderId="0" xfId="0" applyFont="1" applyAlignment="1"/>
    <xf numFmtId="0" fontId="26" fillId="4" borderId="10" xfId="0" applyFont="1" applyFill="1" applyBorder="1" applyAlignment="1">
      <alignment horizontal="left" vertical="center"/>
    </xf>
    <xf numFmtId="4" fontId="22" fillId="4" borderId="10" xfId="0" applyNumberFormat="1" applyFont="1" applyFill="1" applyBorder="1"/>
    <xf numFmtId="0" fontId="22" fillId="0" borderId="10" xfId="0" applyFont="1" applyBorder="1"/>
    <xf numFmtId="4" fontId="22" fillId="0" borderId="10" xfId="0" applyNumberFormat="1" applyFont="1" applyBorder="1"/>
    <xf numFmtId="0" fontId="21" fillId="0" borderId="10" xfId="0" applyFont="1" applyBorder="1"/>
    <xf numFmtId="4" fontId="21" fillId="0" borderId="10" xfId="0" applyNumberFormat="1" applyFont="1" applyBorder="1"/>
    <xf numFmtId="0" fontId="22" fillId="4" borderId="10" xfId="0" applyFont="1" applyFill="1" applyBorder="1"/>
    <xf numFmtId="0" fontId="21" fillId="0" borderId="10" xfId="0" applyFont="1" applyBorder="1" applyAlignment="1">
      <alignment wrapText="1"/>
    </xf>
    <xf numFmtId="0" fontId="21" fillId="0" borderId="9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164" fontId="22" fillId="0" borderId="11" xfId="0" applyNumberFormat="1" applyFont="1" applyBorder="1"/>
    <xf numFmtId="164" fontId="22" fillId="4" borderId="11" xfId="0" applyNumberFormat="1" applyFont="1" applyFill="1" applyBorder="1"/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6" fillId="3" borderId="8" xfId="0" applyNumberFormat="1" applyFont="1" applyFill="1" applyBorder="1" applyAlignment="1" applyProtection="1">
      <alignment horizontal="center" vertical="center" wrapText="1"/>
    </xf>
    <xf numFmtId="0" fontId="14" fillId="3" borderId="10" xfId="0" applyNumberFormat="1" applyFont="1" applyFill="1" applyBorder="1" applyAlignment="1" applyProtection="1">
      <alignment horizontal="center" vertical="center" wrapText="1"/>
    </xf>
    <xf numFmtId="0" fontId="14" fillId="3" borderId="11" xfId="0" applyNumberFormat="1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>
      <alignment horizontal="left" vertical="center"/>
    </xf>
    <xf numFmtId="164" fontId="21" fillId="0" borderId="11" xfId="0" applyNumberFormat="1" applyFont="1" applyBorder="1"/>
    <xf numFmtId="4" fontId="3" fillId="0" borderId="3" xfId="0" applyNumberFormat="1" applyFont="1" applyFill="1" applyBorder="1" applyAlignment="1">
      <alignment horizontal="right"/>
    </xf>
    <xf numFmtId="0" fontId="22" fillId="5" borderId="10" xfId="0" applyFont="1" applyFill="1" applyBorder="1" applyAlignment="1">
      <alignment wrapText="1"/>
    </xf>
    <xf numFmtId="4" fontId="22" fillId="5" borderId="10" xfId="0" applyNumberFormat="1" applyFont="1" applyFill="1" applyBorder="1"/>
    <xf numFmtId="164" fontId="21" fillId="5" borderId="11" xfId="0" applyNumberFormat="1" applyFont="1" applyFill="1" applyBorder="1"/>
    <xf numFmtId="0" fontId="21" fillId="5" borderId="9" xfId="0" applyFont="1" applyFill="1" applyBorder="1" applyAlignment="1"/>
    <xf numFmtId="0" fontId="21" fillId="5" borderId="10" xfId="0" applyFont="1" applyFill="1" applyBorder="1" applyAlignment="1"/>
    <xf numFmtId="0" fontId="21" fillId="5" borderId="10" xfId="0" applyFont="1" applyFill="1" applyBorder="1" applyAlignment="1">
      <alignment horizontal="left"/>
    </xf>
    <xf numFmtId="0" fontId="21" fillId="5" borderId="10" xfId="0" applyFont="1" applyFill="1" applyBorder="1"/>
    <xf numFmtId="4" fontId="21" fillId="5" borderId="10" xfId="0" applyNumberFormat="1" applyFont="1" applyFill="1" applyBorder="1"/>
    <xf numFmtId="164" fontId="22" fillId="5" borderId="11" xfId="0" applyNumberFormat="1" applyFont="1" applyFill="1" applyBorder="1"/>
    <xf numFmtId="0" fontId="21" fillId="5" borderId="9" xfId="0" applyFont="1" applyFill="1" applyBorder="1" applyAlignment="1">
      <alignment horizontal="left"/>
    </xf>
    <xf numFmtId="0" fontId="21" fillId="5" borderId="10" xfId="0" applyFont="1" applyFill="1" applyBorder="1" applyAlignment="1">
      <alignment wrapText="1"/>
    </xf>
    <xf numFmtId="0" fontId="22" fillId="6" borderId="10" xfId="0" applyFont="1" applyFill="1" applyBorder="1" applyAlignment="1">
      <alignment wrapText="1"/>
    </xf>
    <xf numFmtId="4" fontId="22" fillId="6" borderId="10" xfId="0" applyNumberFormat="1" applyFont="1" applyFill="1" applyBorder="1"/>
    <xf numFmtId="164" fontId="22" fillId="6" borderId="11" xfId="0" applyNumberFormat="1" applyFont="1" applyFill="1" applyBorder="1"/>
    <xf numFmtId="0" fontId="21" fillId="0" borderId="9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22" fillId="0" borderId="10" xfId="0" applyFont="1" applyBorder="1" applyAlignment="1">
      <alignment wrapText="1"/>
    </xf>
    <xf numFmtId="0" fontId="22" fillId="0" borderId="10" xfId="0" applyFont="1" applyFill="1" applyBorder="1" applyAlignment="1">
      <alignment wrapText="1"/>
    </xf>
    <xf numFmtId="4" fontId="22" fillId="0" borderId="10" xfId="0" applyNumberFormat="1" applyFont="1" applyFill="1" applyBorder="1"/>
    <xf numFmtId="164" fontId="22" fillId="0" borderId="11" xfId="0" applyNumberFormat="1" applyFont="1" applyFill="1" applyBorder="1"/>
    <xf numFmtId="0" fontId="21" fillId="0" borderId="9" xfId="0" applyFont="1" applyFill="1" applyBorder="1" applyAlignment="1">
      <alignment horizontal="left"/>
    </xf>
    <xf numFmtId="0" fontId="21" fillId="0" borderId="10" xfId="0" applyFont="1" applyFill="1" applyBorder="1" applyAlignment="1">
      <alignment horizontal="left"/>
    </xf>
    <xf numFmtId="0" fontId="21" fillId="0" borderId="10" xfId="0" applyFont="1" applyFill="1" applyBorder="1" applyAlignment="1">
      <alignment wrapText="1"/>
    </xf>
    <xf numFmtId="4" fontId="21" fillId="0" borderId="10" xfId="0" applyNumberFormat="1" applyFont="1" applyFill="1" applyBorder="1"/>
    <xf numFmtId="164" fontId="21" fillId="0" borderId="11" xfId="0" applyNumberFormat="1" applyFont="1" applyFill="1" applyBorder="1"/>
    <xf numFmtId="0" fontId="21" fillId="0" borderId="10" xfId="0" applyFont="1" applyFill="1" applyBorder="1"/>
    <xf numFmtId="0" fontId="22" fillId="0" borderId="10" xfId="0" applyFont="1" applyFill="1" applyBorder="1"/>
    <xf numFmtId="0" fontId="24" fillId="0" borderId="3" xfId="0" applyFont="1" applyFill="1" applyBorder="1" applyAlignment="1">
      <alignment horizontal="left"/>
    </xf>
    <xf numFmtId="0" fontId="21" fillId="0" borderId="15" xfId="0" applyFont="1" applyFill="1" applyBorder="1" applyAlignment="1">
      <alignment horizontal="left"/>
    </xf>
    <xf numFmtId="0" fontId="21" fillId="0" borderId="16" xfId="0" applyFont="1" applyFill="1" applyBorder="1" applyAlignment="1">
      <alignment horizontal="left"/>
    </xf>
    <xf numFmtId="0" fontId="21" fillId="0" borderId="17" xfId="0" applyFont="1" applyFill="1" applyBorder="1" applyAlignment="1">
      <alignment horizontal="left"/>
    </xf>
    <xf numFmtId="4" fontId="21" fillId="6" borderId="10" xfId="0" applyNumberFormat="1" applyFont="1" applyFill="1" applyBorder="1"/>
    <xf numFmtId="164" fontId="21" fillId="6" borderId="11" xfId="0" applyNumberFormat="1" applyFont="1" applyFill="1" applyBorder="1"/>
    <xf numFmtId="0" fontId="21" fillId="0" borderId="9" xfId="0" applyFont="1" applyFill="1" applyBorder="1" applyAlignment="1"/>
    <xf numFmtId="0" fontId="21" fillId="0" borderId="10" xfId="0" applyFont="1" applyFill="1" applyBorder="1" applyAlignment="1"/>
    <xf numFmtId="0" fontId="21" fillId="0" borderId="12" xfId="0" applyFont="1" applyFill="1" applyBorder="1" applyAlignment="1"/>
    <xf numFmtId="0" fontId="21" fillId="0" borderId="13" xfId="0" applyFont="1" applyFill="1" applyBorder="1" applyAlignment="1"/>
    <xf numFmtId="0" fontId="21" fillId="0" borderId="13" xfId="0" applyFont="1" applyFill="1" applyBorder="1" applyAlignment="1">
      <alignment horizontal="left"/>
    </xf>
    <xf numFmtId="0" fontId="21" fillId="0" borderId="13" xfId="0" applyFont="1" applyFill="1" applyBorder="1"/>
    <xf numFmtId="4" fontId="21" fillId="0" borderId="13" xfId="0" applyNumberFormat="1" applyFont="1" applyFill="1" applyBorder="1"/>
    <xf numFmtId="164" fontId="21" fillId="0" borderId="14" xfId="0" applyNumberFormat="1" applyFont="1" applyFill="1" applyBorder="1"/>
    <xf numFmtId="0" fontId="21" fillId="0" borderId="9" xfId="0" applyFont="1" applyFill="1" applyBorder="1" applyAlignment="1">
      <alignment horizontal="left"/>
    </xf>
    <xf numFmtId="0" fontId="21" fillId="0" borderId="10" xfId="0" applyFont="1" applyFill="1" applyBorder="1" applyAlignment="1">
      <alignment horizontal="left"/>
    </xf>
    <xf numFmtId="4" fontId="21" fillId="7" borderId="10" xfId="0" applyNumberFormat="1" applyFont="1" applyFill="1" applyBorder="1"/>
    <xf numFmtId="164" fontId="21" fillId="7" borderId="11" xfId="0" applyNumberFormat="1" applyFont="1" applyFill="1" applyBorder="1"/>
    <xf numFmtId="0" fontId="22" fillId="7" borderId="10" xfId="0" applyFont="1" applyFill="1" applyBorder="1"/>
    <xf numFmtId="4" fontId="22" fillId="7" borderId="10" xfId="0" applyNumberFormat="1" applyFont="1" applyFill="1" applyBorder="1"/>
    <xf numFmtId="164" fontId="22" fillId="7" borderId="11" xfId="0" applyNumberFormat="1" applyFont="1" applyFill="1" applyBorder="1"/>
    <xf numFmtId="0" fontId="21" fillId="7" borderId="10" xfId="0" applyFont="1" applyFill="1" applyBorder="1" applyAlignment="1">
      <alignment wrapText="1"/>
    </xf>
    <xf numFmtId="0" fontId="22" fillId="7" borderId="10" xfId="0" applyFont="1" applyFill="1" applyBorder="1" applyAlignment="1">
      <alignment wrapText="1"/>
    </xf>
    <xf numFmtId="0" fontId="21" fillId="0" borderId="9" xfId="0" applyFont="1" applyFill="1" applyBorder="1" applyAlignment="1">
      <alignment horizontal="left"/>
    </xf>
    <xf numFmtId="0" fontId="21" fillId="0" borderId="10" xfId="0" applyFont="1" applyFill="1" applyBorder="1" applyAlignment="1">
      <alignment horizontal="left"/>
    </xf>
    <xf numFmtId="0" fontId="21" fillId="0" borderId="9" xfId="0" applyFont="1" applyFill="1" applyBorder="1" applyAlignment="1">
      <alignment horizontal="left"/>
    </xf>
    <xf numFmtId="0" fontId="21" fillId="0" borderId="1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8" fillId="0" borderId="5" xfId="0" applyNumberFormat="1" applyFont="1" applyFill="1" applyBorder="1" applyAlignment="1" applyProtection="1">
      <alignment horizontal="left" wrapText="1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2" fillId="6" borderId="15" xfId="0" applyFont="1" applyFill="1" applyBorder="1" applyAlignment="1">
      <alignment horizontal="left"/>
    </xf>
    <xf numFmtId="0" fontId="22" fillId="6" borderId="16" xfId="0" applyFont="1" applyFill="1" applyBorder="1" applyAlignment="1">
      <alignment horizontal="left"/>
    </xf>
    <xf numFmtId="0" fontId="22" fillId="6" borderId="17" xfId="0" applyFont="1" applyFill="1" applyBorder="1" applyAlignment="1">
      <alignment horizontal="left"/>
    </xf>
    <xf numFmtId="0" fontId="22" fillId="7" borderId="9" xfId="0" applyFont="1" applyFill="1" applyBorder="1" applyAlignment="1">
      <alignment horizontal="left"/>
    </xf>
    <xf numFmtId="0" fontId="22" fillId="7" borderId="10" xfId="0" applyFont="1" applyFill="1" applyBorder="1" applyAlignment="1">
      <alignment horizontal="left"/>
    </xf>
    <xf numFmtId="0" fontId="22" fillId="7" borderId="15" xfId="0" applyFont="1" applyFill="1" applyBorder="1" applyAlignment="1">
      <alignment horizontal="left"/>
    </xf>
    <xf numFmtId="0" fontId="21" fillId="7" borderId="16" xfId="0" applyFont="1" applyFill="1" applyBorder="1" applyAlignment="1">
      <alignment horizontal="left"/>
    </xf>
    <xf numFmtId="0" fontId="21" fillId="7" borderId="17" xfId="0" applyFont="1" applyFill="1" applyBorder="1" applyAlignment="1">
      <alignment horizontal="left"/>
    </xf>
    <xf numFmtId="0" fontId="22" fillId="4" borderId="9" xfId="0" applyFont="1" applyFill="1" applyBorder="1" applyAlignment="1">
      <alignment horizontal="left"/>
    </xf>
    <xf numFmtId="0" fontId="22" fillId="4" borderId="10" xfId="0" applyFont="1" applyFill="1" applyBorder="1" applyAlignment="1">
      <alignment horizontal="left"/>
    </xf>
    <xf numFmtId="0" fontId="22" fillId="0" borderId="9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22" fillId="0" borderId="16" xfId="0" applyFont="1" applyBorder="1" applyAlignment="1">
      <alignment horizontal="left"/>
    </xf>
    <xf numFmtId="0" fontId="22" fillId="0" borderId="17" xfId="0" applyFont="1" applyBorder="1" applyAlignment="1">
      <alignment horizontal="left"/>
    </xf>
    <xf numFmtId="0" fontId="22" fillId="0" borderId="15" xfId="0" applyFont="1" applyFill="1" applyBorder="1" applyAlignment="1">
      <alignment horizontal="left"/>
    </xf>
    <xf numFmtId="0" fontId="22" fillId="0" borderId="16" xfId="0" applyFont="1" applyFill="1" applyBorder="1" applyAlignment="1">
      <alignment horizontal="left"/>
    </xf>
    <xf numFmtId="0" fontId="22" fillId="0" borderId="17" xfId="0" applyFont="1" applyFill="1" applyBorder="1" applyAlignment="1">
      <alignment horizontal="left"/>
    </xf>
    <xf numFmtId="0" fontId="22" fillId="4" borderId="15" xfId="0" applyFont="1" applyFill="1" applyBorder="1" applyAlignment="1">
      <alignment horizontal="left"/>
    </xf>
    <xf numFmtId="0" fontId="22" fillId="4" borderId="16" xfId="0" applyFont="1" applyFill="1" applyBorder="1" applyAlignment="1">
      <alignment horizontal="left"/>
    </xf>
    <xf numFmtId="0" fontId="22" fillId="4" borderId="17" xfId="0" applyFont="1" applyFill="1" applyBorder="1" applyAlignment="1">
      <alignment horizontal="left"/>
    </xf>
    <xf numFmtId="0" fontId="21" fillId="0" borderId="9" xfId="0" applyFont="1" applyFill="1" applyBorder="1" applyAlignment="1">
      <alignment horizontal="left"/>
    </xf>
    <xf numFmtId="0" fontId="21" fillId="0" borderId="10" xfId="0" applyFont="1" applyFill="1" applyBorder="1" applyAlignment="1">
      <alignment horizontal="left"/>
    </xf>
    <xf numFmtId="0" fontId="22" fillId="6" borderId="9" xfId="0" applyFont="1" applyFill="1" applyBorder="1" applyAlignment="1">
      <alignment horizontal="left"/>
    </xf>
    <xf numFmtId="0" fontId="22" fillId="6" borderId="10" xfId="0" applyFont="1" applyFill="1" applyBorder="1" applyAlignment="1">
      <alignment horizontal="left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6" fillId="3" borderId="6" xfId="0" applyNumberFormat="1" applyFont="1" applyFill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4" fillId="3" borderId="9" xfId="0" applyNumberFormat="1" applyFont="1" applyFill="1" applyBorder="1" applyAlignment="1" applyProtection="1">
      <alignment horizontal="center" vertical="center" wrapText="1"/>
    </xf>
    <xf numFmtId="0" fontId="14" fillId="3" borderId="10" xfId="0" applyNumberFormat="1" applyFont="1" applyFill="1" applyBorder="1" applyAlignment="1" applyProtection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2" fillId="0" borderId="9" xfId="0" applyFont="1" applyFill="1" applyBorder="1" applyAlignment="1">
      <alignment horizontal="left"/>
    </xf>
    <xf numFmtId="0" fontId="22" fillId="0" borderId="10" xfId="0" applyFont="1" applyFill="1" applyBorder="1" applyAlignment="1">
      <alignment horizontal="left"/>
    </xf>
    <xf numFmtId="0" fontId="22" fillId="5" borderId="15" xfId="0" applyFont="1" applyFill="1" applyBorder="1" applyAlignment="1">
      <alignment horizontal="left"/>
    </xf>
    <xf numFmtId="0" fontId="22" fillId="5" borderId="16" xfId="0" applyFont="1" applyFill="1" applyBorder="1" applyAlignment="1">
      <alignment horizontal="left"/>
    </xf>
    <xf numFmtId="0" fontId="22" fillId="5" borderId="17" xfId="0" applyFont="1" applyFill="1" applyBorder="1" applyAlignment="1">
      <alignment horizontal="left"/>
    </xf>
    <xf numFmtId="0" fontId="21" fillId="0" borderId="0" xfId="0" applyFont="1" applyAlignment="1">
      <alignment horizontal="left"/>
    </xf>
    <xf numFmtId="0" fontId="22" fillId="5" borderId="9" xfId="0" applyFont="1" applyFill="1" applyBorder="1" applyAlignment="1">
      <alignment horizontal="left"/>
    </xf>
    <xf numFmtId="0" fontId="22" fillId="5" borderId="10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5"/>
  <sheetViews>
    <sheetView tabSelected="1" workbookViewId="0">
      <selection activeCell="A7" sqref="A7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170" t="s">
        <v>253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2:12" ht="18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5.75" customHeight="1" x14ac:dyDescent="0.25">
      <c r="B3" s="170" t="s">
        <v>17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</row>
    <row r="4" spans="2:12" ht="36" customHeight="1" x14ac:dyDescent="0.25">
      <c r="B4" s="156"/>
      <c r="C4" s="156"/>
      <c r="D4" s="156"/>
      <c r="E4" s="20"/>
      <c r="F4" s="20"/>
      <c r="G4" s="20"/>
      <c r="H4" s="20"/>
      <c r="I4" s="20"/>
      <c r="J4" s="3"/>
      <c r="K4" s="3"/>
    </row>
    <row r="5" spans="2:12" ht="18" customHeight="1" x14ac:dyDescent="0.25">
      <c r="B5" s="170" t="s">
        <v>67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</row>
    <row r="6" spans="2:12" ht="18" customHeight="1" x14ac:dyDescent="0.25">
      <c r="B6" s="39"/>
      <c r="C6" s="41"/>
      <c r="D6" s="41"/>
      <c r="E6" s="41"/>
      <c r="F6" s="41"/>
      <c r="G6" s="41"/>
      <c r="H6" s="41"/>
      <c r="I6" s="41"/>
      <c r="J6" s="41"/>
      <c r="K6" s="41"/>
    </row>
    <row r="7" spans="2:12" x14ac:dyDescent="0.25">
      <c r="B7" s="178" t="s">
        <v>68</v>
      </c>
      <c r="C7" s="178"/>
      <c r="D7" s="178"/>
      <c r="E7" s="178"/>
      <c r="F7" s="178"/>
      <c r="G7" s="4"/>
      <c r="H7" s="4"/>
      <c r="I7" s="4"/>
      <c r="J7" s="4"/>
      <c r="K7" s="21"/>
    </row>
    <row r="8" spans="2:12" ht="25.5" x14ac:dyDescent="0.25">
      <c r="B8" s="160" t="s">
        <v>7</v>
      </c>
      <c r="C8" s="161"/>
      <c r="D8" s="161"/>
      <c r="E8" s="161"/>
      <c r="F8" s="162"/>
      <c r="G8" s="26" t="s">
        <v>254</v>
      </c>
      <c r="H8" s="1" t="s">
        <v>59</v>
      </c>
      <c r="I8" s="1" t="s">
        <v>56</v>
      </c>
      <c r="J8" s="26" t="s">
        <v>255</v>
      </c>
      <c r="K8" s="1" t="s">
        <v>22</v>
      </c>
      <c r="L8" s="1" t="s">
        <v>57</v>
      </c>
    </row>
    <row r="9" spans="2:12" s="29" customFormat="1" ht="11.25" x14ac:dyDescent="0.2">
      <c r="B9" s="163">
        <v>1</v>
      </c>
      <c r="C9" s="163"/>
      <c r="D9" s="163"/>
      <c r="E9" s="163"/>
      <c r="F9" s="164"/>
      <c r="G9" s="28">
        <v>2</v>
      </c>
      <c r="H9" s="27">
        <v>3</v>
      </c>
      <c r="I9" s="27">
        <v>4</v>
      </c>
      <c r="J9" s="27">
        <v>5</v>
      </c>
      <c r="K9" s="27" t="s">
        <v>24</v>
      </c>
      <c r="L9" s="27" t="s">
        <v>25</v>
      </c>
    </row>
    <row r="10" spans="2:12" x14ac:dyDescent="0.25">
      <c r="B10" s="176" t="s">
        <v>0</v>
      </c>
      <c r="C10" s="155"/>
      <c r="D10" s="155"/>
      <c r="E10" s="155"/>
      <c r="F10" s="177"/>
      <c r="G10" s="45">
        <v>619540.47</v>
      </c>
      <c r="H10" s="45"/>
      <c r="I10" s="45">
        <v>1058695.8700000001</v>
      </c>
      <c r="J10" s="45">
        <v>915763.66</v>
      </c>
      <c r="K10" s="75">
        <f>SUM(J10/G10*100)</f>
        <v>147.81337206268384</v>
      </c>
      <c r="L10" s="75">
        <f>SUM(J10/I10*100)</f>
        <v>86.499219081680181</v>
      </c>
    </row>
    <row r="11" spans="2:12" x14ac:dyDescent="0.25">
      <c r="B11" s="165" t="s">
        <v>60</v>
      </c>
      <c r="C11" s="166"/>
      <c r="D11" s="166"/>
      <c r="E11" s="166"/>
      <c r="F11" s="174"/>
      <c r="G11" s="45">
        <v>619540.47</v>
      </c>
      <c r="H11" s="46"/>
      <c r="I11" s="45">
        <v>1058695.8700000001</v>
      </c>
      <c r="J11" s="46">
        <v>915763.66</v>
      </c>
      <c r="K11" s="76">
        <f t="shared" ref="K11:K16" si="0">SUM(J11/G11*100)</f>
        <v>147.81337206268384</v>
      </c>
      <c r="L11" s="76">
        <f t="shared" ref="L11:L16" si="1">SUM(J11/I11*100)</f>
        <v>86.499219081680181</v>
      </c>
    </row>
    <row r="12" spans="2:12" x14ac:dyDescent="0.25">
      <c r="B12" s="179" t="s">
        <v>65</v>
      </c>
      <c r="C12" s="174"/>
      <c r="D12" s="174"/>
      <c r="E12" s="174"/>
      <c r="F12" s="174"/>
      <c r="G12" s="46">
        <v>0</v>
      </c>
      <c r="H12" s="46"/>
      <c r="I12" s="46">
        <v>0</v>
      </c>
      <c r="J12" s="46">
        <v>0</v>
      </c>
      <c r="K12" s="76">
        <v>0</v>
      </c>
      <c r="L12" s="76">
        <v>0</v>
      </c>
    </row>
    <row r="13" spans="2:12" x14ac:dyDescent="0.25">
      <c r="B13" s="22" t="s">
        <v>1</v>
      </c>
      <c r="C13" s="40"/>
      <c r="D13" s="40"/>
      <c r="E13" s="40"/>
      <c r="F13" s="40"/>
      <c r="G13" s="45">
        <v>645677.6</v>
      </c>
      <c r="H13" s="45"/>
      <c r="I13" s="45">
        <v>1058695.8700000001</v>
      </c>
      <c r="J13" s="45">
        <v>927138.32</v>
      </c>
      <c r="K13" s="75">
        <f t="shared" si="0"/>
        <v>143.59152617343392</v>
      </c>
      <c r="L13" s="75">
        <f t="shared" si="1"/>
        <v>87.573622063907735</v>
      </c>
    </row>
    <row r="14" spans="2:12" x14ac:dyDescent="0.25">
      <c r="B14" s="172" t="s">
        <v>61</v>
      </c>
      <c r="C14" s="166"/>
      <c r="D14" s="166"/>
      <c r="E14" s="166"/>
      <c r="F14" s="166"/>
      <c r="G14" s="45">
        <v>628030.27</v>
      </c>
      <c r="H14" s="46"/>
      <c r="I14" s="46">
        <v>731003.09</v>
      </c>
      <c r="J14" s="46">
        <v>720728.38</v>
      </c>
      <c r="K14" s="76">
        <f t="shared" si="0"/>
        <v>114.76013409353661</v>
      </c>
      <c r="L14" s="76">
        <f t="shared" si="1"/>
        <v>98.594436857989209</v>
      </c>
    </row>
    <row r="15" spans="2:12" x14ac:dyDescent="0.25">
      <c r="B15" s="173" t="s">
        <v>62</v>
      </c>
      <c r="C15" s="174"/>
      <c r="D15" s="174"/>
      <c r="E15" s="174"/>
      <c r="F15" s="174"/>
      <c r="G15" s="47">
        <v>17647.330000000002</v>
      </c>
      <c r="H15" s="47"/>
      <c r="I15" s="47">
        <v>327692.78000000003</v>
      </c>
      <c r="J15" s="47">
        <v>206409.94</v>
      </c>
      <c r="K15" s="76">
        <f>SUM(J15/G15*100)</f>
        <v>1169.638353223972</v>
      </c>
      <c r="L15" s="76">
        <f t="shared" si="1"/>
        <v>62.988858039533248</v>
      </c>
    </row>
    <row r="16" spans="2:12" x14ac:dyDescent="0.25">
      <c r="B16" s="154" t="s">
        <v>69</v>
      </c>
      <c r="C16" s="155"/>
      <c r="D16" s="155"/>
      <c r="E16" s="155"/>
      <c r="F16" s="155"/>
      <c r="G16" s="45">
        <f>SUM(G10-G13)</f>
        <v>-26137.130000000005</v>
      </c>
      <c r="H16" s="45"/>
      <c r="I16" s="45">
        <f>SUM(I10-I13)</f>
        <v>0</v>
      </c>
      <c r="J16" s="45">
        <f>SUM(J10-J13)</f>
        <v>-11374.659999999916</v>
      </c>
      <c r="K16" s="75">
        <f t="shared" si="0"/>
        <v>43.519162203347932</v>
      </c>
      <c r="L16" s="75" t="e">
        <f t="shared" si="1"/>
        <v>#DIV/0!</v>
      </c>
    </row>
    <row r="17" spans="1:43" ht="18" x14ac:dyDescent="0.25">
      <c r="B17" s="20"/>
      <c r="C17" s="18"/>
      <c r="D17" s="18"/>
      <c r="E17" s="18"/>
      <c r="F17" s="18"/>
      <c r="G17" s="18"/>
      <c r="H17" s="18"/>
      <c r="I17" s="19"/>
      <c r="J17" s="19"/>
      <c r="K17" s="19"/>
      <c r="L17" s="19"/>
    </row>
    <row r="18" spans="1:43" ht="18" customHeight="1" x14ac:dyDescent="0.25">
      <c r="B18" s="178" t="s">
        <v>70</v>
      </c>
      <c r="C18" s="178"/>
      <c r="D18" s="178"/>
      <c r="E18" s="178"/>
      <c r="F18" s="178"/>
      <c r="G18" s="18"/>
      <c r="H18" s="18"/>
      <c r="I18" s="19"/>
      <c r="J18" s="19"/>
      <c r="K18" s="19"/>
      <c r="L18" s="19"/>
    </row>
    <row r="19" spans="1:43" ht="25.5" x14ac:dyDescent="0.25">
      <c r="B19" s="160" t="s">
        <v>7</v>
      </c>
      <c r="C19" s="161"/>
      <c r="D19" s="161"/>
      <c r="E19" s="161"/>
      <c r="F19" s="162"/>
      <c r="G19" s="26" t="s">
        <v>254</v>
      </c>
      <c r="H19" s="1" t="s">
        <v>59</v>
      </c>
      <c r="I19" s="1" t="s">
        <v>56</v>
      </c>
      <c r="J19" s="26" t="s">
        <v>252</v>
      </c>
      <c r="K19" s="1" t="s">
        <v>22</v>
      </c>
      <c r="L19" s="1" t="s">
        <v>57</v>
      </c>
    </row>
    <row r="20" spans="1:43" s="29" customFormat="1" x14ac:dyDescent="0.25">
      <c r="B20" s="163">
        <v>1</v>
      </c>
      <c r="C20" s="163"/>
      <c r="D20" s="163"/>
      <c r="E20" s="163"/>
      <c r="F20" s="164"/>
      <c r="G20" s="28">
        <v>2</v>
      </c>
      <c r="H20" s="27">
        <v>3</v>
      </c>
      <c r="I20" s="27">
        <v>4</v>
      </c>
      <c r="J20" s="27">
        <v>5</v>
      </c>
      <c r="K20" s="27" t="s">
        <v>24</v>
      </c>
      <c r="L20" s="27" t="s">
        <v>25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29"/>
      <c r="B21" s="165" t="s">
        <v>63</v>
      </c>
      <c r="C21" s="167"/>
      <c r="D21" s="167"/>
      <c r="E21" s="167"/>
      <c r="F21" s="168"/>
      <c r="G21" s="47">
        <v>0</v>
      </c>
      <c r="H21" s="47"/>
      <c r="I21" s="47">
        <v>0</v>
      </c>
      <c r="J21" s="47">
        <v>0</v>
      </c>
      <c r="K21" s="74">
        <v>0</v>
      </c>
      <c r="L21" s="74">
        <v>0</v>
      </c>
    </row>
    <row r="22" spans="1:43" x14ac:dyDescent="0.25">
      <c r="A22" s="29"/>
      <c r="B22" s="165" t="s">
        <v>64</v>
      </c>
      <c r="C22" s="166"/>
      <c r="D22" s="166"/>
      <c r="E22" s="166"/>
      <c r="F22" s="166"/>
      <c r="G22" s="47">
        <v>0</v>
      </c>
      <c r="H22" s="47"/>
      <c r="I22" s="47">
        <v>0</v>
      </c>
      <c r="J22" s="47">
        <v>0</v>
      </c>
      <c r="K22" s="74">
        <v>0</v>
      </c>
      <c r="L22" s="74">
        <v>0</v>
      </c>
    </row>
    <row r="23" spans="1:43" s="42" customFormat="1" ht="15" customHeight="1" x14ac:dyDescent="0.25">
      <c r="A23" s="29"/>
      <c r="B23" s="157" t="s">
        <v>66</v>
      </c>
      <c r="C23" s="158"/>
      <c r="D23" s="158"/>
      <c r="E23" s="158"/>
      <c r="F23" s="159"/>
      <c r="G23" s="45">
        <f>SUM(G21-G22)</f>
        <v>0</v>
      </c>
      <c r="H23" s="45"/>
      <c r="I23" s="45">
        <f>SUM(I21-I22)</f>
        <v>0</v>
      </c>
      <c r="J23" s="45">
        <f>SUM(J21-J22)</f>
        <v>0</v>
      </c>
      <c r="K23" s="75">
        <f>SUM(K21-K22)</f>
        <v>0</v>
      </c>
      <c r="L23" s="75">
        <f>SUM(L21-L22)</f>
        <v>0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42" customFormat="1" ht="15" customHeight="1" x14ac:dyDescent="0.25">
      <c r="A24" s="29"/>
      <c r="B24" s="157" t="s">
        <v>71</v>
      </c>
      <c r="C24" s="158"/>
      <c r="D24" s="158"/>
      <c r="E24" s="158"/>
      <c r="F24" s="159"/>
      <c r="G24" s="45">
        <v>45025.73</v>
      </c>
      <c r="H24" s="45"/>
      <c r="I24" s="45">
        <v>0</v>
      </c>
      <c r="J24" s="45">
        <v>18550.490000000002</v>
      </c>
      <c r="K24" s="75"/>
      <c r="L24" s="7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29"/>
      <c r="B25" s="154" t="s">
        <v>72</v>
      </c>
      <c r="C25" s="155"/>
      <c r="D25" s="155"/>
      <c r="E25" s="155"/>
      <c r="F25" s="155"/>
      <c r="G25" s="45">
        <f>SUM(G16+G24)</f>
        <v>18888.599999999999</v>
      </c>
      <c r="H25" s="45"/>
      <c r="I25" s="45">
        <v>0</v>
      </c>
      <c r="J25" s="45">
        <f>SUM(J16+J24)</f>
        <v>7175.8300000000854</v>
      </c>
      <c r="K25" s="75"/>
      <c r="L25" s="75"/>
    </row>
    <row r="26" spans="1:43" ht="15.75" x14ac:dyDescent="0.25">
      <c r="B26" s="15"/>
      <c r="C26" s="16"/>
      <c r="D26" s="16"/>
      <c r="E26" s="16"/>
      <c r="F26" s="16"/>
      <c r="G26" s="17"/>
      <c r="H26" s="17"/>
      <c r="I26" s="17"/>
      <c r="J26" s="17"/>
      <c r="K26" s="17"/>
    </row>
    <row r="27" spans="1:43" ht="15.75" x14ac:dyDescent="0.25">
      <c r="B27" s="169" t="s">
        <v>77</v>
      </c>
      <c r="C27" s="169"/>
      <c r="D27" s="169"/>
      <c r="E27" s="169"/>
      <c r="F27" s="169"/>
      <c r="G27" s="169"/>
      <c r="H27" s="169"/>
      <c r="I27" s="169"/>
      <c r="J27" s="169"/>
      <c r="K27" s="169"/>
      <c r="L27" s="169"/>
    </row>
    <row r="28" spans="1:43" ht="15.75" x14ac:dyDescent="0.25">
      <c r="B28" s="15"/>
      <c r="C28" s="16"/>
      <c r="D28" s="16"/>
      <c r="E28" s="16"/>
      <c r="F28" s="16"/>
      <c r="G28" s="17"/>
      <c r="H28" s="17"/>
      <c r="I28" s="17"/>
      <c r="J28" s="17"/>
      <c r="K28" s="17"/>
    </row>
    <row r="29" spans="1:43" ht="15" customHeight="1" x14ac:dyDescent="0.25">
      <c r="B29" s="175" t="s">
        <v>55</v>
      </c>
      <c r="C29" s="175"/>
      <c r="D29" s="175"/>
      <c r="E29" s="175"/>
      <c r="F29" s="175"/>
      <c r="G29" s="175"/>
      <c r="H29" s="175"/>
      <c r="I29" s="175"/>
      <c r="J29" s="175"/>
      <c r="K29" s="175"/>
      <c r="L29" s="175"/>
    </row>
    <row r="30" spans="1:43" x14ac:dyDescent="0.25"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43" ht="15" customHeight="1" x14ac:dyDescent="0.25">
      <c r="B31" s="175" t="s">
        <v>73</v>
      </c>
      <c r="C31" s="175"/>
      <c r="D31" s="175"/>
      <c r="E31" s="175"/>
      <c r="F31" s="175"/>
      <c r="G31" s="175"/>
      <c r="H31" s="175"/>
      <c r="I31" s="175"/>
      <c r="J31" s="175"/>
      <c r="K31" s="175"/>
      <c r="L31" s="175"/>
    </row>
    <row r="32" spans="1:43" ht="36.75" customHeight="1" x14ac:dyDescent="0.25"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</row>
    <row r="33" spans="2:12" x14ac:dyDescent="0.25">
      <c r="B33" s="171"/>
      <c r="C33" s="171"/>
      <c r="D33" s="171"/>
      <c r="E33" s="171"/>
      <c r="F33" s="171"/>
      <c r="G33" s="171"/>
      <c r="H33" s="171"/>
      <c r="I33" s="171"/>
      <c r="J33" s="171"/>
      <c r="K33" s="171"/>
    </row>
    <row r="34" spans="2:12" ht="15" customHeight="1" x14ac:dyDescent="0.25">
      <c r="B34" s="153" t="s">
        <v>78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</row>
    <row r="35" spans="2:12" x14ac:dyDescent="0.25"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</row>
  </sheetData>
  <mergeCells count="27"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</mergeCells>
  <pageMargins left="0.25" right="0.25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85"/>
  <sheetViews>
    <sheetView topLeftCell="B1" workbookViewId="0">
      <selection activeCell="J31" sqref="J3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0"/>
      <c r="F1" s="2"/>
      <c r="G1" s="2"/>
      <c r="H1" s="2"/>
      <c r="I1" s="2"/>
      <c r="J1" s="2"/>
      <c r="K1" s="2"/>
    </row>
    <row r="2" spans="2:12" ht="15.75" customHeight="1" x14ac:dyDescent="0.25">
      <c r="B2" s="170" t="s">
        <v>17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2:12" ht="18" x14ac:dyDescent="0.25">
      <c r="B3" s="2"/>
      <c r="C3" s="2"/>
      <c r="D3" s="2"/>
      <c r="E3" s="20"/>
      <c r="F3" s="2"/>
      <c r="G3" s="2"/>
      <c r="H3" s="2"/>
      <c r="I3" s="2"/>
      <c r="J3" s="3"/>
      <c r="K3" s="3"/>
    </row>
    <row r="4" spans="2:12" ht="18" customHeight="1" x14ac:dyDescent="0.25">
      <c r="B4" s="170" t="s">
        <v>74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</row>
    <row r="5" spans="2:12" ht="18" x14ac:dyDescent="0.25">
      <c r="B5" s="2"/>
      <c r="C5" s="2"/>
      <c r="D5" s="2"/>
      <c r="E5" s="20"/>
      <c r="F5" s="2"/>
      <c r="G5" s="2"/>
      <c r="H5" s="2"/>
      <c r="I5" s="2"/>
      <c r="J5" s="3"/>
      <c r="K5" s="3"/>
    </row>
    <row r="6" spans="2:12" ht="15.75" customHeight="1" x14ac:dyDescent="0.25">
      <c r="B6" s="170" t="s">
        <v>23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</row>
    <row r="7" spans="2:12" ht="18" x14ac:dyDescent="0.25">
      <c r="B7" s="2"/>
      <c r="C7" s="2"/>
      <c r="D7" s="2"/>
      <c r="E7" s="20"/>
      <c r="F7" s="2"/>
      <c r="G7" s="2"/>
      <c r="H7" s="2"/>
      <c r="I7" s="2"/>
      <c r="J7" s="3"/>
      <c r="K7" s="3"/>
    </row>
    <row r="8" spans="2:12" ht="25.5" x14ac:dyDescent="0.25">
      <c r="B8" s="180" t="s">
        <v>7</v>
      </c>
      <c r="C8" s="181"/>
      <c r="D8" s="181"/>
      <c r="E8" s="181"/>
      <c r="F8" s="182"/>
      <c r="G8" s="43" t="s">
        <v>254</v>
      </c>
      <c r="H8" s="43" t="s">
        <v>59</v>
      </c>
      <c r="I8" s="43" t="s">
        <v>56</v>
      </c>
      <c r="J8" s="43" t="s">
        <v>255</v>
      </c>
      <c r="K8" s="43" t="s">
        <v>22</v>
      </c>
      <c r="L8" s="43" t="s">
        <v>57</v>
      </c>
    </row>
    <row r="9" spans="2:12" ht="16.5" customHeight="1" x14ac:dyDescent="0.25">
      <c r="B9" s="180">
        <v>1</v>
      </c>
      <c r="C9" s="181"/>
      <c r="D9" s="181"/>
      <c r="E9" s="181"/>
      <c r="F9" s="182"/>
      <c r="G9" s="43">
        <v>2</v>
      </c>
      <c r="H9" s="43">
        <v>3</v>
      </c>
      <c r="I9" s="43">
        <v>4</v>
      </c>
      <c r="J9" s="43">
        <v>5</v>
      </c>
      <c r="K9" s="43" t="s">
        <v>24</v>
      </c>
      <c r="L9" s="43" t="s">
        <v>25</v>
      </c>
    </row>
    <row r="10" spans="2:12" x14ac:dyDescent="0.25">
      <c r="B10" s="7"/>
      <c r="C10" s="7"/>
      <c r="D10" s="7"/>
      <c r="E10" s="7"/>
      <c r="F10" s="7" t="s">
        <v>26</v>
      </c>
      <c r="G10" s="50">
        <f>SUM(G11+G38)</f>
        <v>619540.47</v>
      </c>
      <c r="H10" s="50"/>
      <c r="I10" s="50">
        <f>SUM(I11+I38)</f>
        <v>1058695.8700000001</v>
      </c>
      <c r="J10" s="50">
        <f>SUM(J11+J38)</f>
        <v>915869.85999999987</v>
      </c>
      <c r="K10" s="48">
        <f>SUM(J10/G10*100)</f>
        <v>147.83051380001052</v>
      </c>
      <c r="L10" s="59">
        <f>SUM(J10/I10*100)</f>
        <v>86.509250291115208</v>
      </c>
    </row>
    <row r="11" spans="2:12" ht="15.75" customHeight="1" x14ac:dyDescent="0.25">
      <c r="B11" s="7">
        <v>6</v>
      </c>
      <c r="C11" s="7"/>
      <c r="D11" s="7"/>
      <c r="E11" s="7"/>
      <c r="F11" s="7" t="s">
        <v>2</v>
      </c>
      <c r="G11" s="58">
        <f>SUM(G12+G23+G28+G31+G34)</f>
        <v>619540.47</v>
      </c>
      <c r="H11" s="58"/>
      <c r="I11" s="58">
        <f>SUM(I12+I23+I28+I31+I34)</f>
        <v>1058695.8700000001</v>
      </c>
      <c r="J11" s="58">
        <f>SUM(J12+J23+J28+J31+J34+J33)</f>
        <v>915869.85999999987</v>
      </c>
      <c r="K11" s="48">
        <f t="shared" ref="K11:K41" si="0">SUM(J11/G11*100)</f>
        <v>147.83051380001052</v>
      </c>
      <c r="L11" s="59">
        <f t="shared" ref="L11:L41" si="1">SUM(J11/I11*100)</f>
        <v>86.509250291115208</v>
      </c>
    </row>
    <row r="12" spans="2:12" ht="25.5" x14ac:dyDescent="0.25">
      <c r="B12" s="7"/>
      <c r="C12" s="12">
        <v>63</v>
      </c>
      <c r="D12" s="12"/>
      <c r="E12" s="12"/>
      <c r="F12" s="12" t="s">
        <v>27</v>
      </c>
      <c r="G12" s="50">
        <v>532292.76</v>
      </c>
      <c r="H12" s="50"/>
      <c r="I12" s="50">
        <f>SUM(I13+I15+I18+I20)</f>
        <v>952183.3</v>
      </c>
      <c r="J12" s="50">
        <f>SUM(J13+J15+J18+J20)</f>
        <v>857498.98</v>
      </c>
      <c r="K12" s="48">
        <f t="shared" si="0"/>
        <v>161.09536789491557</v>
      </c>
      <c r="L12" s="59">
        <f t="shared" si="1"/>
        <v>90.056082689120871</v>
      </c>
    </row>
    <row r="13" spans="2:12" x14ac:dyDescent="0.25">
      <c r="B13" s="7"/>
      <c r="C13" s="12"/>
      <c r="D13" s="12">
        <v>631</v>
      </c>
      <c r="E13" s="12"/>
      <c r="F13" s="12" t="s">
        <v>112</v>
      </c>
      <c r="G13" s="50">
        <f>SUM(G14)</f>
        <v>0</v>
      </c>
      <c r="H13" s="50"/>
      <c r="I13" s="50">
        <f>SUM(I14)</f>
        <v>0</v>
      </c>
      <c r="J13" s="50">
        <f>SUM(J14)</f>
        <v>0</v>
      </c>
      <c r="K13" s="48" t="e">
        <f t="shared" si="0"/>
        <v>#DIV/0!</v>
      </c>
      <c r="L13" s="59" t="e">
        <f t="shared" si="1"/>
        <v>#DIV/0!</v>
      </c>
    </row>
    <row r="14" spans="2:12" s="60" customFormat="1" x14ac:dyDescent="0.25">
      <c r="B14" s="9"/>
      <c r="C14" s="9"/>
      <c r="D14" s="9"/>
      <c r="E14" s="9">
        <v>6311</v>
      </c>
      <c r="F14" s="9" t="s">
        <v>28</v>
      </c>
      <c r="G14" s="61"/>
      <c r="H14" s="61"/>
      <c r="I14" s="61"/>
      <c r="J14" s="62"/>
      <c r="K14" s="48" t="e">
        <f t="shared" si="0"/>
        <v>#DIV/0!</v>
      </c>
      <c r="L14" s="59" t="e">
        <f t="shared" si="1"/>
        <v>#DIV/0!</v>
      </c>
    </row>
    <row r="15" spans="2:12" ht="25.5" x14ac:dyDescent="0.25">
      <c r="B15" s="7"/>
      <c r="C15" s="12"/>
      <c r="D15" s="12">
        <v>636</v>
      </c>
      <c r="E15" s="12"/>
      <c r="F15" s="12" t="s">
        <v>113</v>
      </c>
      <c r="G15" s="50">
        <f>SUM(G16:G17)</f>
        <v>531453.95000000007</v>
      </c>
      <c r="H15" s="50"/>
      <c r="I15" s="50">
        <v>647144.43000000005</v>
      </c>
      <c r="J15" s="50">
        <f>SUM(J16:J17)</f>
        <v>692591.5</v>
      </c>
      <c r="K15" s="48">
        <f>SUM(J15/G15*100)</f>
        <v>130.32013403983541</v>
      </c>
      <c r="L15" s="59">
        <f t="shared" si="1"/>
        <v>107.02270898012674</v>
      </c>
    </row>
    <row r="16" spans="2:12" s="60" customFormat="1" ht="25.5" x14ac:dyDescent="0.25">
      <c r="B16" s="9"/>
      <c r="C16" s="9"/>
      <c r="D16" s="9"/>
      <c r="E16" s="9">
        <v>6361</v>
      </c>
      <c r="F16" s="14" t="s">
        <v>114</v>
      </c>
      <c r="G16" s="61">
        <v>530710.80000000005</v>
      </c>
      <c r="H16" s="61"/>
      <c r="I16" s="61">
        <v>644444.43000000005</v>
      </c>
      <c r="J16" s="62">
        <v>690232.24</v>
      </c>
      <c r="K16" s="48">
        <f>SUM(J16/G16*100)</f>
        <v>130.05807305975304</v>
      </c>
      <c r="L16" s="59">
        <f t="shared" si="1"/>
        <v>107.1050051592501</v>
      </c>
    </row>
    <row r="17" spans="2:12" s="60" customFormat="1" ht="25.5" x14ac:dyDescent="0.25">
      <c r="B17" s="9"/>
      <c r="C17" s="9"/>
      <c r="D17" s="9"/>
      <c r="E17" s="9">
        <v>6362</v>
      </c>
      <c r="F17" s="14" t="s">
        <v>115</v>
      </c>
      <c r="G17" s="61">
        <v>743.15</v>
      </c>
      <c r="H17" s="61"/>
      <c r="I17" s="61">
        <v>2700</v>
      </c>
      <c r="J17" s="62">
        <v>2359.2600000000002</v>
      </c>
      <c r="K17" s="48">
        <f t="shared" si="0"/>
        <v>317.46753683643954</v>
      </c>
      <c r="L17" s="59">
        <f t="shared" si="1"/>
        <v>87.38000000000001</v>
      </c>
    </row>
    <row r="18" spans="2:12" ht="25.5" x14ac:dyDescent="0.25">
      <c r="B18" s="7"/>
      <c r="C18" s="12"/>
      <c r="D18" s="12">
        <v>638</v>
      </c>
      <c r="E18" s="12"/>
      <c r="F18" s="12" t="s">
        <v>117</v>
      </c>
      <c r="G18" s="50">
        <f>SUM(G19)</f>
        <v>0</v>
      </c>
      <c r="H18" s="50"/>
      <c r="I18" s="50">
        <v>0</v>
      </c>
      <c r="J18" s="50">
        <f>SUM(J19)</f>
        <v>1655.49</v>
      </c>
      <c r="K18" s="48" t="e">
        <f>SUM(J18/G18*100)</f>
        <v>#DIV/0!</v>
      </c>
      <c r="L18" s="59" t="e">
        <f>SUM(J18/I18*100)</f>
        <v>#DIV/0!</v>
      </c>
    </row>
    <row r="19" spans="2:12" s="60" customFormat="1" ht="25.5" x14ac:dyDescent="0.25">
      <c r="B19" s="9"/>
      <c r="C19" s="9"/>
      <c r="D19" s="9"/>
      <c r="E19" s="9">
        <v>6381</v>
      </c>
      <c r="F19" s="57" t="s">
        <v>118</v>
      </c>
      <c r="G19" s="61"/>
      <c r="H19" s="61"/>
      <c r="I19" s="61">
        <v>0</v>
      </c>
      <c r="J19" s="62">
        <v>1655.49</v>
      </c>
      <c r="K19" s="48" t="e">
        <f>SUM(J19/G19*100)</f>
        <v>#DIV/0!</v>
      </c>
      <c r="L19" s="59" t="e">
        <f>SUM(J19/I19*100)</f>
        <v>#DIV/0!</v>
      </c>
    </row>
    <row r="20" spans="2:12" s="60" customFormat="1" ht="25.5" x14ac:dyDescent="0.25">
      <c r="B20" s="9"/>
      <c r="C20" s="9"/>
      <c r="D20" s="9">
        <v>639</v>
      </c>
      <c r="E20" s="9"/>
      <c r="F20" s="57" t="s">
        <v>170</v>
      </c>
      <c r="G20" s="61">
        <f>SUM(G21)</f>
        <v>838.81</v>
      </c>
      <c r="H20" s="61"/>
      <c r="I20" s="61">
        <f>SUM(I21)</f>
        <v>305038.87</v>
      </c>
      <c r="J20" s="62">
        <f>SUM(J21:J22)</f>
        <v>163251.99</v>
      </c>
      <c r="K20" s="48">
        <f>SUM(J20/G20*100)</f>
        <v>19462.332351784076</v>
      </c>
      <c r="L20" s="59">
        <f>SUM(J20/I20*100)</f>
        <v>53.518422094862864</v>
      </c>
    </row>
    <row r="21" spans="2:12" s="60" customFormat="1" ht="25.5" x14ac:dyDescent="0.25">
      <c r="B21" s="9"/>
      <c r="C21" s="9"/>
      <c r="D21" s="9"/>
      <c r="E21" s="9">
        <v>6391</v>
      </c>
      <c r="F21" s="57" t="s">
        <v>170</v>
      </c>
      <c r="G21" s="61">
        <v>838.81</v>
      </c>
      <c r="H21" s="61"/>
      <c r="I21" s="61">
        <v>305038.87</v>
      </c>
      <c r="J21" s="62">
        <v>24677.33</v>
      </c>
      <c r="K21" s="48">
        <f>SUM(J21/G21*100)</f>
        <v>2941.9451365625114</v>
      </c>
      <c r="L21" s="59">
        <f t="shared" si="1"/>
        <v>8.0898968711757959</v>
      </c>
    </row>
    <row r="22" spans="2:12" s="60" customFormat="1" ht="25.5" x14ac:dyDescent="0.25">
      <c r="B22" s="9"/>
      <c r="C22" s="9"/>
      <c r="D22" s="9"/>
      <c r="E22" s="9">
        <v>6393</v>
      </c>
      <c r="F22" s="57" t="s">
        <v>258</v>
      </c>
      <c r="G22" s="61">
        <v>0</v>
      </c>
      <c r="H22" s="61"/>
      <c r="I22" s="61">
        <v>0</v>
      </c>
      <c r="J22" s="62">
        <v>138574.66</v>
      </c>
      <c r="K22" s="48" t="e">
        <f>SUM(J22/G22*100)</f>
        <v>#DIV/0!</v>
      </c>
      <c r="L22" s="59" t="e">
        <f t="shared" si="1"/>
        <v>#DIV/0!</v>
      </c>
    </row>
    <row r="23" spans="2:12" x14ac:dyDescent="0.25">
      <c r="B23" s="7"/>
      <c r="C23" s="12">
        <v>64</v>
      </c>
      <c r="D23" s="12"/>
      <c r="E23" s="12"/>
      <c r="F23" s="12" t="s">
        <v>119</v>
      </c>
      <c r="G23" s="50">
        <v>0.21</v>
      </c>
      <c r="H23" s="50"/>
      <c r="I23" s="50">
        <f>SUM(I24+I26)</f>
        <v>0</v>
      </c>
      <c r="J23" s="50">
        <v>0</v>
      </c>
      <c r="K23" s="48">
        <f t="shared" si="0"/>
        <v>0</v>
      </c>
      <c r="L23" s="59" t="e">
        <f t="shared" si="1"/>
        <v>#DIV/0!</v>
      </c>
    </row>
    <row r="24" spans="2:12" x14ac:dyDescent="0.25">
      <c r="B24" s="7"/>
      <c r="C24" s="12"/>
      <c r="D24" s="12">
        <v>641</v>
      </c>
      <c r="E24" s="12"/>
      <c r="F24" s="12" t="s">
        <v>120</v>
      </c>
      <c r="G24" s="50">
        <f>SUM(G25)</f>
        <v>0.21</v>
      </c>
      <c r="H24" s="50"/>
      <c r="I24" s="50">
        <f>SUM(I25)</f>
        <v>0</v>
      </c>
      <c r="J24" s="50">
        <v>0</v>
      </c>
      <c r="K24" s="48">
        <f t="shared" si="0"/>
        <v>0</v>
      </c>
      <c r="L24" s="59" t="e">
        <f t="shared" si="1"/>
        <v>#DIV/0!</v>
      </c>
    </row>
    <row r="25" spans="2:12" s="60" customFormat="1" x14ac:dyDescent="0.25">
      <c r="B25" s="9"/>
      <c r="C25" s="9"/>
      <c r="D25" s="9"/>
      <c r="E25" s="9">
        <v>6413</v>
      </c>
      <c r="F25" s="9" t="s">
        <v>121</v>
      </c>
      <c r="G25" s="61">
        <v>0.21</v>
      </c>
      <c r="H25" s="61"/>
      <c r="I25" s="61">
        <v>0</v>
      </c>
      <c r="J25" s="62">
        <v>0</v>
      </c>
      <c r="K25" s="48">
        <f t="shared" si="0"/>
        <v>0</v>
      </c>
      <c r="L25" s="59" t="e">
        <f t="shared" si="1"/>
        <v>#DIV/0!</v>
      </c>
    </row>
    <row r="26" spans="2:12" x14ac:dyDescent="0.25">
      <c r="B26" s="7"/>
      <c r="C26" s="12"/>
      <c r="D26" s="12">
        <v>642</v>
      </c>
      <c r="E26" s="12"/>
      <c r="F26" s="12" t="s">
        <v>122</v>
      </c>
      <c r="G26" s="50">
        <v>0</v>
      </c>
      <c r="H26" s="50"/>
      <c r="I26" s="50">
        <f>SUM(I27)</f>
        <v>0</v>
      </c>
      <c r="J26" s="50">
        <v>0</v>
      </c>
      <c r="K26" s="48" t="e">
        <f t="shared" si="0"/>
        <v>#DIV/0!</v>
      </c>
      <c r="L26" s="59" t="e">
        <f t="shared" si="1"/>
        <v>#DIV/0!</v>
      </c>
    </row>
    <row r="27" spans="2:12" s="60" customFormat="1" x14ac:dyDescent="0.25">
      <c r="B27" s="9"/>
      <c r="C27" s="9"/>
      <c r="D27" s="9"/>
      <c r="E27" s="9">
        <v>6422</v>
      </c>
      <c r="F27" s="9" t="s">
        <v>123</v>
      </c>
      <c r="G27" s="61">
        <v>0</v>
      </c>
      <c r="H27" s="61"/>
      <c r="I27" s="61">
        <v>0</v>
      </c>
      <c r="J27" s="62">
        <v>0</v>
      </c>
      <c r="K27" s="48" t="e">
        <f t="shared" si="0"/>
        <v>#DIV/0!</v>
      </c>
      <c r="L27" s="59" t="e">
        <f t="shared" si="1"/>
        <v>#DIV/0!</v>
      </c>
    </row>
    <row r="28" spans="2:12" ht="25.5" x14ac:dyDescent="0.25">
      <c r="B28" s="7"/>
      <c r="C28" s="12">
        <v>65</v>
      </c>
      <c r="D28" s="12"/>
      <c r="E28" s="12"/>
      <c r="F28" s="12" t="s">
        <v>124</v>
      </c>
      <c r="G28" s="50">
        <f>SUM(G29)</f>
        <v>12853.7</v>
      </c>
      <c r="H28" s="50"/>
      <c r="I28" s="50">
        <f>SUM(I29)</f>
        <v>14873.89</v>
      </c>
      <c r="J28" s="50">
        <f>SUM(J29)</f>
        <v>4085.39</v>
      </c>
      <c r="K28" s="48">
        <f t="shared" si="0"/>
        <v>31.783766541929559</v>
      </c>
      <c r="L28" s="59">
        <f t="shared" si="1"/>
        <v>27.466856350289</v>
      </c>
    </row>
    <row r="29" spans="2:12" x14ac:dyDescent="0.25">
      <c r="B29" s="7"/>
      <c r="C29" s="12"/>
      <c r="D29" s="12">
        <v>652</v>
      </c>
      <c r="E29" s="12"/>
      <c r="F29" s="12" t="s">
        <v>125</v>
      </c>
      <c r="G29" s="50">
        <f>SUM(G30)</f>
        <v>12853.7</v>
      </c>
      <c r="H29" s="50"/>
      <c r="I29" s="50">
        <f>SUM(I30)</f>
        <v>14873.89</v>
      </c>
      <c r="J29" s="50">
        <f>SUM(J30)</f>
        <v>4085.39</v>
      </c>
      <c r="K29" s="48">
        <f t="shared" si="0"/>
        <v>31.783766541929559</v>
      </c>
      <c r="L29" s="59">
        <f t="shared" si="1"/>
        <v>27.466856350289</v>
      </c>
    </row>
    <row r="30" spans="2:12" s="60" customFormat="1" x14ac:dyDescent="0.25">
      <c r="B30" s="9"/>
      <c r="C30" s="9"/>
      <c r="D30" s="9"/>
      <c r="E30" s="9">
        <v>6526</v>
      </c>
      <c r="F30" s="9" t="s">
        <v>126</v>
      </c>
      <c r="G30" s="61">
        <v>12853.7</v>
      </c>
      <c r="H30" s="61"/>
      <c r="I30" s="61">
        <v>14873.89</v>
      </c>
      <c r="J30" s="62">
        <v>4085.39</v>
      </c>
      <c r="K30" s="48">
        <f t="shared" si="0"/>
        <v>31.783766541929559</v>
      </c>
      <c r="L30" s="59">
        <f t="shared" si="1"/>
        <v>27.466856350289</v>
      </c>
    </row>
    <row r="31" spans="2:12" ht="25.5" x14ac:dyDescent="0.25">
      <c r="B31" s="8"/>
      <c r="C31" s="8">
        <v>66</v>
      </c>
      <c r="D31" s="9"/>
      <c r="E31" s="9"/>
      <c r="F31" s="12" t="s">
        <v>116</v>
      </c>
      <c r="G31" s="50">
        <f>SUM(G32)</f>
        <v>743.25</v>
      </c>
      <c r="H31" s="50"/>
      <c r="I31" s="50">
        <f>SUM(I32)</f>
        <v>900</v>
      </c>
      <c r="J31" s="50">
        <f>SUM(J32)</f>
        <v>106.2</v>
      </c>
      <c r="K31" s="48">
        <f t="shared" si="0"/>
        <v>14.288597376387488</v>
      </c>
      <c r="L31" s="59">
        <f t="shared" si="1"/>
        <v>11.8</v>
      </c>
    </row>
    <row r="32" spans="2:12" ht="38.25" x14ac:dyDescent="0.25">
      <c r="B32" s="8"/>
      <c r="C32" s="25"/>
      <c r="D32" s="9">
        <v>663</v>
      </c>
      <c r="E32" s="9"/>
      <c r="F32" s="12" t="s">
        <v>127</v>
      </c>
      <c r="G32" s="50">
        <f>SUM(G33)</f>
        <v>743.25</v>
      </c>
      <c r="H32" s="50"/>
      <c r="I32" s="50">
        <f>SUM(I33)</f>
        <v>900</v>
      </c>
      <c r="J32" s="50">
        <v>106.2</v>
      </c>
      <c r="K32" s="48">
        <f t="shared" si="0"/>
        <v>14.288597376387488</v>
      </c>
      <c r="L32" s="59">
        <f t="shared" si="1"/>
        <v>11.8</v>
      </c>
    </row>
    <row r="33" spans="2:12" s="60" customFormat="1" x14ac:dyDescent="0.25">
      <c r="B33" s="9"/>
      <c r="C33" s="36"/>
      <c r="D33" s="9"/>
      <c r="E33" s="9">
        <v>6631</v>
      </c>
      <c r="F33" s="57" t="s">
        <v>128</v>
      </c>
      <c r="G33" s="61">
        <v>743.25</v>
      </c>
      <c r="H33" s="61"/>
      <c r="I33" s="61">
        <v>900</v>
      </c>
      <c r="J33" s="62">
        <v>106.2</v>
      </c>
      <c r="K33" s="48">
        <f t="shared" si="0"/>
        <v>14.288597376387488</v>
      </c>
      <c r="L33" s="59">
        <f t="shared" si="1"/>
        <v>11.8</v>
      </c>
    </row>
    <row r="34" spans="2:12" ht="25.5" x14ac:dyDescent="0.25">
      <c r="B34" s="8"/>
      <c r="C34" s="8">
        <v>67</v>
      </c>
      <c r="D34" s="9"/>
      <c r="E34" s="9"/>
      <c r="F34" s="12" t="s">
        <v>129</v>
      </c>
      <c r="G34" s="50">
        <f>SUM(G35)</f>
        <v>73650.55</v>
      </c>
      <c r="H34" s="50"/>
      <c r="I34" s="50">
        <v>90738.68</v>
      </c>
      <c r="J34" s="50">
        <f>SUM(J35)</f>
        <v>54073.09</v>
      </c>
      <c r="K34" s="48">
        <f t="shared" si="0"/>
        <v>73.418446976974366</v>
      </c>
      <c r="L34" s="59">
        <f t="shared" si="1"/>
        <v>59.592105593777646</v>
      </c>
    </row>
    <row r="35" spans="2:12" ht="25.5" x14ac:dyDescent="0.25">
      <c r="B35" s="8"/>
      <c r="C35" s="25"/>
      <c r="D35" s="9">
        <v>671</v>
      </c>
      <c r="E35" s="9"/>
      <c r="F35" s="12" t="s">
        <v>130</v>
      </c>
      <c r="G35" s="50">
        <f>SUM(G36:G37)</f>
        <v>73650.55</v>
      </c>
      <c r="H35" s="50"/>
      <c r="I35" s="50">
        <f>SUM(I36:I37)</f>
        <v>90738.68</v>
      </c>
      <c r="J35" s="50">
        <f>SUM(J36:J37)</f>
        <v>54073.09</v>
      </c>
      <c r="K35" s="48">
        <f t="shared" si="0"/>
        <v>73.418446976974366</v>
      </c>
      <c r="L35" s="59">
        <f t="shared" si="1"/>
        <v>59.592105593777646</v>
      </c>
    </row>
    <row r="36" spans="2:12" s="60" customFormat="1" ht="25.5" x14ac:dyDescent="0.25">
      <c r="B36" s="9"/>
      <c r="C36" s="36"/>
      <c r="D36" s="9"/>
      <c r="E36" s="9">
        <v>6711</v>
      </c>
      <c r="F36" s="57" t="s">
        <v>131</v>
      </c>
      <c r="G36" s="61">
        <v>73650.55</v>
      </c>
      <c r="H36" s="61"/>
      <c r="I36" s="61">
        <v>90738.68</v>
      </c>
      <c r="J36" s="62">
        <v>54073.09</v>
      </c>
      <c r="K36" s="48">
        <f t="shared" si="0"/>
        <v>73.418446976974366</v>
      </c>
      <c r="L36" s="59">
        <f t="shared" si="1"/>
        <v>59.592105593777646</v>
      </c>
    </row>
    <row r="37" spans="2:12" s="60" customFormat="1" ht="25.5" x14ac:dyDescent="0.25">
      <c r="B37" s="9"/>
      <c r="C37" s="9"/>
      <c r="D37" s="9"/>
      <c r="E37" s="9">
        <v>6712</v>
      </c>
      <c r="F37" s="57" t="s">
        <v>132</v>
      </c>
      <c r="G37" s="61"/>
      <c r="H37" s="61"/>
      <c r="I37" s="61"/>
      <c r="J37" s="62"/>
      <c r="K37" s="48" t="e">
        <f t="shared" si="0"/>
        <v>#DIV/0!</v>
      </c>
      <c r="L37" s="59" t="e">
        <f t="shared" si="1"/>
        <v>#DIV/0!</v>
      </c>
    </row>
    <row r="38" spans="2:12" s="37" customFormat="1" x14ac:dyDescent="0.25">
      <c r="B38" s="25">
        <v>7</v>
      </c>
      <c r="C38" s="25"/>
      <c r="D38" s="36"/>
      <c r="E38" s="36"/>
      <c r="F38" s="7" t="s">
        <v>3</v>
      </c>
      <c r="G38" s="58">
        <f>SUM(G39)</f>
        <v>0</v>
      </c>
      <c r="H38" s="58"/>
      <c r="I38" s="58">
        <f t="shared" ref="I38:J40" si="2">SUM(I39)</f>
        <v>0</v>
      </c>
      <c r="J38" s="58">
        <f t="shared" si="2"/>
        <v>0</v>
      </c>
      <c r="K38" s="48" t="e">
        <f t="shared" si="0"/>
        <v>#DIV/0!</v>
      </c>
      <c r="L38" s="59" t="e">
        <f t="shared" si="1"/>
        <v>#DIV/0!</v>
      </c>
    </row>
    <row r="39" spans="2:12" x14ac:dyDescent="0.25">
      <c r="B39" s="8"/>
      <c r="C39" s="8">
        <v>72</v>
      </c>
      <c r="D39" s="9"/>
      <c r="E39" s="9"/>
      <c r="F39" s="31" t="s">
        <v>30</v>
      </c>
      <c r="G39" s="50">
        <f>SUM(G40)</f>
        <v>0</v>
      </c>
      <c r="H39" s="50"/>
      <c r="I39" s="50">
        <f t="shared" si="2"/>
        <v>0</v>
      </c>
      <c r="J39" s="50">
        <f t="shared" si="2"/>
        <v>0</v>
      </c>
      <c r="K39" s="48" t="e">
        <f t="shared" si="0"/>
        <v>#DIV/0!</v>
      </c>
      <c r="L39" s="59" t="e">
        <f t="shared" si="1"/>
        <v>#DIV/0!</v>
      </c>
    </row>
    <row r="40" spans="2:12" x14ac:dyDescent="0.25">
      <c r="B40" s="8"/>
      <c r="C40" s="8"/>
      <c r="D40" s="8">
        <v>721</v>
      </c>
      <c r="E40" s="8"/>
      <c r="F40" s="31" t="s">
        <v>31</v>
      </c>
      <c r="G40" s="50">
        <f>SUM(G41)</f>
        <v>0</v>
      </c>
      <c r="H40" s="50"/>
      <c r="I40" s="50">
        <f t="shared" si="2"/>
        <v>0</v>
      </c>
      <c r="J40" s="50">
        <f t="shared" si="2"/>
        <v>0</v>
      </c>
      <c r="K40" s="48" t="e">
        <f t="shared" si="0"/>
        <v>#DIV/0!</v>
      </c>
      <c r="L40" s="59" t="e">
        <f t="shared" si="1"/>
        <v>#DIV/0!</v>
      </c>
    </row>
    <row r="41" spans="2:12" s="60" customFormat="1" x14ac:dyDescent="0.25">
      <c r="B41" s="9"/>
      <c r="C41" s="9"/>
      <c r="D41" s="9"/>
      <c r="E41" s="9">
        <v>7211</v>
      </c>
      <c r="F41" s="14" t="s">
        <v>32</v>
      </c>
      <c r="G41" s="61">
        <v>0</v>
      </c>
      <c r="H41" s="61"/>
      <c r="I41" s="61">
        <v>0</v>
      </c>
      <c r="J41" s="62">
        <v>0</v>
      </c>
      <c r="K41" s="48" t="e">
        <f t="shared" si="0"/>
        <v>#DIV/0!</v>
      </c>
      <c r="L41" s="59" t="e">
        <f t="shared" si="1"/>
        <v>#DIV/0!</v>
      </c>
    </row>
    <row r="42" spans="2:12" x14ac:dyDescent="0.25">
      <c r="B42" s="8"/>
      <c r="C42" s="8"/>
      <c r="D42" s="8"/>
      <c r="E42" s="8" t="s">
        <v>21</v>
      </c>
      <c r="F42" s="31"/>
      <c r="G42" s="50"/>
      <c r="H42" s="50"/>
      <c r="I42" s="50"/>
      <c r="J42" s="52"/>
      <c r="K42" s="48"/>
      <c r="L42" s="48"/>
    </row>
    <row r="43" spans="2:12" ht="15.75" customHeight="1" x14ac:dyDescent="0.25"/>
    <row r="44" spans="2:12" ht="15.75" customHeight="1" x14ac:dyDescent="0.25">
      <c r="B44" s="20"/>
      <c r="C44" s="20"/>
      <c r="D44" s="20"/>
      <c r="E44" s="20"/>
      <c r="F44" s="20"/>
      <c r="G44" s="20"/>
      <c r="H44" s="20"/>
      <c r="I44" s="20"/>
      <c r="J44" s="3"/>
      <c r="K44" s="3"/>
      <c r="L44" s="3"/>
    </row>
    <row r="45" spans="2:12" ht="25.5" x14ac:dyDescent="0.25">
      <c r="B45" s="180" t="s">
        <v>7</v>
      </c>
      <c r="C45" s="181"/>
      <c r="D45" s="181"/>
      <c r="E45" s="181"/>
      <c r="F45" s="182"/>
      <c r="G45" s="43" t="s">
        <v>254</v>
      </c>
      <c r="H45" s="43" t="s">
        <v>59</v>
      </c>
      <c r="I45" s="43" t="s">
        <v>56</v>
      </c>
      <c r="J45" s="43" t="s">
        <v>255</v>
      </c>
      <c r="K45" s="43" t="s">
        <v>22</v>
      </c>
      <c r="L45" s="43" t="s">
        <v>57</v>
      </c>
    </row>
    <row r="46" spans="2:12" ht="12.75" customHeight="1" x14ac:dyDescent="0.25">
      <c r="B46" s="180">
        <v>1</v>
      </c>
      <c r="C46" s="181"/>
      <c r="D46" s="181"/>
      <c r="E46" s="181"/>
      <c r="F46" s="182"/>
      <c r="G46" s="43">
        <v>2</v>
      </c>
      <c r="H46" s="43">
        <v>3</v>
      </c>
      <c r="I46" s="43">
        <v>4</v>
      </c>
      <c r="J46" s="43">
        <v>5</v>
      </c>
      <c r="K46" s="43" t="s">
        <v>24</v>
      </c>
      <c r="L46" s="43" t="s">
        <v>25</v>
      </c>
    </row>
    <row r="47" spans="2:12" x14ac:dyDescent="0.25">
      <c r="B47" s="7"/>
      <c r="C47" s="7"/>
      <c r="D47" s="7"/>
      <c r="E47" s="7"/>
      <c r="F47" s="7" t="s">
        <v>8</v>
      </c>
      <c r="G47" s="50">
        <f>SUM(G48+G106)</f>
        <v>645677.6</v>
      </c>
      <c r="H47" s="50"/>
      <c r="I47" s="50">
        <f>SUM(I48+I106)</f>
        <v>1058695.8700000001</v>
      </c>
      <c r="J47" s="50">
        <f>SUM(J48+J106)</f>
        <v>927138.31999999983</v>
      </c>
      <c r="K47" s="48">
        <f>SUM(J47/G47*100)</f>
        <v>143.59152617343392</v>
      </c>
      <c r="L47" s="48">
        <f>SUM(J47/I47*100)</f>
        <v>87.57362206390772</v>
      </c>
    </row>
    <row r="48" spans="2:12" x14ac:dyDescent="0.25">
      <c r="B48" s="7">
        <v>3</v>
      </c>
      <c r="C48" s="7"/>
      <c r="D48" s="7"/>
      <c r="E48" s="7"/>
      <c r="F48" s="7" t="s">
        <v>4</v>
      </c>
      <c r="G48" s="58">
        <f>SUM(G49+G59+G88+G92+G100)</f>
        <v>628030.27</v>
      </c>
      <c r="H48" s="58"/>
      <c r="I48" s="58">
        <f>SUM(I49+I59+I88+I92+I100)</f>
        <v>731003.09000000008</v>
      </c>
      <c r="J48" s="58">
        <f>SUM(J49+J59+J88+J92+J100+J103)</f>
        <v>720728.37999999989</v>
      </c>
      <c r="K48" s="48">
        <f t="shared" ref="K48:K112" si="3">SUM(J48/G48*100)</f>
        <v>114.76013409353658</v>
      </c>
      <c r="L48" s="48">
        <f t="shared" ref="L48:L112" si="4">SUM(J48/I48*100)</f>
        <v>98.59443685798918</v>
      </c>
    </row>
    <row r="49" spans="2:12" x14ac:dyDescent="0.25">
      <c r="B49" s="7"/>
      <c r="C49" s="12">
        <v>31</v>
      </c>
      <c r="D49" s="12"/>
      <c r="E49" s="12"/>
      <c r="F49" s="12" t="s">
        <v>5</v>
      </c>
      <c r="G49" s="50">
        <f>SUM(G50+G54+G56)</f>
        <v>491388.65999999992</v>
      </c>
      <c r="H49" s="50"/>
      <c r="I49" s="50">
        <f>SUM(I50+I54+I56)</f>
        <v>571395.52</v>
      </c>
      <c r="J49" s="50">
        <f>SUM(J50+J54+J56)</f>
        <v>573951.86</v>
      </c>
      <c r="K49" s="48">
        <f t="shared" si="3"/>
        <v>116.80201574045279</v>
      </c>
      <c r="L49" s="48">
        <f t="shared" si="4"/>
        <v>100.44738537677019</v>
      </c>
    </row>
    <row r="50" spans="2:12" x14ac:dyDescent="0.25">
      <c r="B50" s="8"/>
      <c r="C50" s="8"/>
      <c r="D50" s="8">
        <v>311</v>
      </c>
      <c r="E50" s="8"/>
      <c r="F50" s="8" t="s">
        <v>33</v>
      </c>
      <c r="G50" s="50">
        <f>SUM(G51:G53)</f>
        <v>405838.72</v>
      </c>
      <c r="H50" s="50"/>
      <c r="I50" s="50">
        <f>SUM(I51:I53)</f>
        <v>468564.37</v>
      </c>
      <c r="J50" s="50">
        <f>SUM(J51:J53)</f>
        <v>467306.33</v>
      </c>
      <c r="K50" s="48">
        <f t="shared" si="3"/>
        <v>115.14582196592775</v>
      </c>
      <c r="L50" s="48">
        <f t="shared" si="4"/>
        <v>99.731511809145886</v>
      </c>
    </row>
    <row r="51" spans="2:12" s="60" customFormat="1" x14ac:dyDescent="0.25">
      <c r="B51" s="9"/>
      <c r="C51" s="9"/>
      <c r="D51" s="9"/>
      <c r="E51" s="9">
        <v>3111</v>
      </c>
      <c r="F51" s="9" t="s">
        <v>34</v>
      </c>
      <c r="G51" s="61">
        <v>405838.72</v>
      </c>
      <c r="H51" s="61"/>
      <c r="I51" s="61">
        <v>468564.37</v>
      </c>
      <c r="J51" s="62">
        <v>467306.33</v>
      </c>
      <c r="K51" s="48">
        <f t="shared" si="3"/>
        <v>115.14582196592775</v>
      </c>
      <c r="L51" s="48">
        <f t="shared" si="4"/>
        <v>99.731511809145886</v>
      </c>
    </row>
    <row r="52" spans="2:12" s="60" customFormat="1" x14ac:dyDescent="0.25">
      <c r="B52" s="9"/>
      <c r="C52" s="9"/>
      <c r="D52" s="9"/>
      <c r="E52" s="9">
        <v>3113</v>
      </c>
      <c r="F52" s="9" t="s">
        <v>133</v>
      </c>
      <c r="G52" s="61">
        <v>0</v>
      </c>
      <c r="H52" s="61"/>
      <c r="I52" s="61">
        <v>0</v>
      </c>
      <c r="J52" s="62">
        <v>0</v>
      </c>
      <c r="K52" s="48" t="e">
        <f t="shared" si="3"/>
        <v>#DIV/0!</v>
      </c>
      <c r="L52" s="48" t="e">
        <f t="shared" si="4"/>
        <v>#DIV/0!</v>
      </c>
    </row>
    <row r="53" spans="2:12" s="60" customFormat="1" x14ac:dyDescent="0.25">
      <c r="B53" s="9"/>
      <c r="C53" s="9"/>
      <c r="D53" s="9"/>
      <c r="E53" s="9">
        <v>3114</v>
      </c>
      <c r="F53" s="9" t="s">
        <v>134</v>
      </c>
      <c r="G53" s="61">
        <v>0</v>
      </c>
      <c r="H53" s="61"/>
      <c r="I53" s="61">
        <v>0</v>
      </c>
      <c r="J53" s="62">
        <v>0</v>
      </c>
      <c r="K53" s="48" t="e">
        <f t="shared" si="3"/>
        <v>#DIV/0!</v>
      </c>
      <c r="L53" s="48" t="e">
        <f t="shared" si="4"/>
        <v>#DIV/0!</v>
      </c>
    </row>
    <row r="54" spans="2:12" s="64" customFormat="1" x14ac:dyDescent="0.25">
      <c r="B54" s="8"/>
      <c r="C54" s="8"/>
      <c r="D54" s="8">
        <v>312</v>
      </c>
      <c r="E54" s="8"/>
      <c r="F54" s="8" t="s">
        <v>135</v>
      </c>
      <c r="G54" s="50">
        <f>SUM(G55)</f>
        <v>20667.47</v>
      </c>
      <c r="H54" s="50"/>
      <c r="I54" s="50">
        <f>SUM(I55)</f>
        <v>24331.15</v>
      </c>
      <c r="J54" s="50">
        <f>SUM(J55)</f>
        <v>29665.94</v>
      </c>
      <c r="K54" s="48">
        <f t="shared" si="3"/>
        <v>143.53929145657401</v>
      </c>
      <c r="L54" s="48">
        <f t="shared" si="4"/>
        <v>121.92576183205479</v>
      </c>
    </row>
    <row r="55" spans="2:12" s="60" customFormat="1" x14ac:dyDescent="0.25">
      <c r="B55" s="9"/>
      <c r="C55" s="9"/>
      <c r="D55" s="9"/>
      <c r="E55" s="9">
        <v>3121</v>
      </c>
      <c r="F55" s="9" t="s">
        <v>135</v>
      </c>
      <c r="G55" s="61">
        <v>20667.47</v>
      </c>
      <c r="H55" s="61"/>
      <c r="I55" s="61">
        <v>24331.15</v>
      </c>
      <c r="J55" s="62">
        <v>29665.94</v>
      </c>
      <c r="K55" s="48">
        <f t="shared" si="3"/>
        <v>143.53929145657401</v>
      </c>
      <c r="L55" s="48">
        <f t="shared" si="4"/>
        <v>121.92576183205479</v>
      </c>
    </row>
    <row r="56" spans="2:12" s="64" customFormat="1" x14ac:dyDescent="0.25">
      <c r="B56" s="8"/>
      <c r="C56" s="8"/>
      <c r="D56" s="8">
        <v>313</v>
      </c>
      <c r="E56" s="8"/>
      <c r="F56" s="8" t="s">
        <v>136</v>
      </c>
      <c r="G56" s="50">
        <f>SUM(G57:G58)</f>
        <v>64882.47</v>
      </c>
      <c r="H56" s="50"/>
      <c r="I56" s="50">
        <f>SUM(I57:I58)</f>
        <v>78500</v>
      </c>
      <c r="J56" s="50">
        <f>SUM(J57:J58)</f>
        <v>76979.59</v>
      </c>
      <c r="K56" s="48">
        <f t="shared" si="3"/>
        <v>118.64466627118233</v>
      </c>
      <c r="L56" s="48">
        <f t="shared" si="4"/>
        <v>98.063171974522291</v>
      </c>
    </row>
    <row r="57" spans="2:12" s="60" customFormat="1" x14ac:dyDescent="0.25">
      <c r="B57" s="9"/>
      <c r="C57" s="9"/>
      <c r="D57" s="9"/>
      <c r="E57" s="9">
        <v>3132</v>
      </c>
      <c r="F57" s="9" t="s">
        <v>137</v>
      </c>
      <c r="G57" s="61">
        <v>64791.26</v>
      </c>
      <c r="H57" s="61"/>
      <c r="I57" s="61">
        <v>78500</v>
      </c>
      <c r="J57" s="62">
        <v>76979.59</v>
      </c>
      <c r="K57" s="48">
        <f t="shared" si="3"/>
        <v>118.81168849008337</v>
      </c>
      <c r="L57" s="48">
        <f t="shared" si="4"/>
        <v>98.063171974522291</v>
      </c>
    </row>
    <row r="58" spans="2:12" s="60" customFormat="1" ht="25.5" x14ac:dyDescent="0.25">
      <c r="B58" s="9"/>
      <c r="C58" s="9"/>
      <c r="D58" s="9"/>
      <c r="E58" s="9">
        <v>3133</v>
      </c>
      <c r="F58" s="14" t="s">
        <v>186</v>
      </c>
      <c r="G58" s="61">
        <v>91.21</v>
      </c>
      <c r="H58" s="61"/>
      <c r="I58" s="61">
        <v>0</v>
      </c>
      <c r="J58" s="62">
        <v>0</v>
      </c>
      <c r="K58" s="48">
        <f t="shared" si="3"/>
        <v>0</v>
      </c>
      <c r="L58" s="48" t="e">
        <f t="shared" si="4"/>
        <v>#DIV/0!</v>
      </c>
    </row>
    <row r="59" spans="2:12" x14ac:dyDescent="0.25">
      <c r="B59" s="8"/>
      <c r="C59" s="8">
        <v>32</v>
      </c>
      <c r="D59" s="9"/>
      <c r="E59" s="9"/>
      <c r="F59" s="8" t="s">
        <v>18</v>
      </c>
      <c r="G59" s="50">
        <f>SUM(G60+G65+G72+G81)</f>
        <v>117206.28</v>
      </c>
      <c r="H59" s="50"/>
      <c r="I59" s="50">
        <f>SUM(I60+I65+I72+I81)</f>
        <v>139445.57</v>
      </c>
      <c r="J59" s="50">
        <f>SUM(J60+J65+J72+J81)</f>
        <v>127598.59000000001</v>
      </c>
      <c r="K59" s="48">
        <f t="shared" si="3"/>
        <v>108.86668359408729</v>
      </c>
      <c r="L59" s="48">
        <f t="shared" si="4"/>
        <v>91.504226344372213</v>
      </c>
    </row>
    <row r="60" spans="2:12" x14ac:dyDescent="0.25">
      <c r="B60" s="8"/>
      <c r="C60" s="8"/>
      <c r="D60" s="8">
        <v>321</v>
      </c>
      <c r="E60" s="8"/>
      <c r="F60" s="8" t="s">
        <v>35</v>
      </c>
      <c r="G60" s="50">
        <f>SUM(G61:G64)</f>
        <v>34634.449999999997</v>
      </c>
      <c r="H60" s="50"/>
      <c r="I60" s="50">
        <f>SUM(I61:I64)</f>
        <v>36927</v>
      </c>
      <c r="J60" s="50">
        <f>SUM(J61:J64)</f>
        <v>36081.61</v>
      </c>
      <c r="K60" s="48">
        <f t="shared" si="3"/>
        <v>104.1783830838948</v>
      </c>
      <c r="L60" s="48">
        <f t="shared" si="4"/>
        <v>97.710645327267315</v>
      </c>
    </row>
    <row r="61" spans="2:12" s="60" customFormat="1" x14ac:dyDescent="0.25">
      <c r="B61" s="9"/>
      <c r="C61" s="36"/>
      <c r="D61" s="9"/>
      <c r="E61" s="9">
        <v>3211</v>
      </c>
      <c r="F61" s="14" t="s">
        <v>36</v>
      </c>
      <c r="G61" s="61">
        <v>4109.79</v>
      </c>
      <c r="H61" s="61"/>
      <c r="I61" s="61">
        <v>5212</v>
      </c>
      <c r="J61" s="62">
        <v>6105.73</v>
      </c>
      <c r="K61" s="48">
        <f t="shared" si="3"/>
        <v>148.56549848045765</v>
      </c>
      <c r="L61" s="48">
        <f t="shared" si="4"/>
        <v>117.14754412893322</v>
      </c>
    </row>
    <row r="62" spans="2:12" s="60" customFormat="1" x14ac:dyDescent="0.25">
      <c r="B62" s="9"/>
      <c r="C62" s="36"/>
      <c r="D62" s="9"/>
      <c r="E62" s="9">
        <v>3212</v>
      </c>
      <c r="F62" s="14" t="s">
        <v>138</v>
      </c>
      <c r="G62" s="61">
        <v>30508.95</v>
      </c>
      <c r="H62" s="61"/>
      <c r="I62" s="61">
        <v>30815</v>
      </c>
      <c r="J62" s="62">
        <v>29525.52</v>
      </c>
      <c r="K62" s="48">
        <f t="shared" si="3"/>
        <v>96.776585231546804</v>
      </c>
      <c r="L62" s="48">
        <f t="shared" si="4"/>
        <v>95.815414570825894</v>
      </c>
    </row>
    <row r="63" spans="2:12" s="60" customFormat="1" x14ac:dyDescent="0.25">
      <c r="B63" s="9"/>
      <c r="C63" s="36"/>
      <c r="D63" s="9"/>
      <c r="E63" s="9">
        <v>3213</v>
      </c>
      <c r="F63" s="14" t="s">
        <v>139</v>
      </c>
      <c r="G63" s="61">
        <v>0</v>
      </c>
      <c r="H63" s="61"/>
      <c r="I63" s="61">
        <v>500</v>
      </c>
      <c r="J63" s="62">
        <v>415</v>
      </c>
      <c r="K63" s="48" t="e">
        <f t="shared" si="3"/>
        <v>#DIV/0!</v>
      </c>
      <c r="L63" s="48">
        <f t="shared" si="4"/>
        <v>83</v>
      </c>
    </row>
    <row r="64" spans="2:12" s="60" customFormat="1" x14ac:dyDescent="0.25">
      <c r="B64" s="9"/>
      <c r="C64" s="36"/>
      <c r="D64" s="9"/>
      <c r="E64" s="9">
        <v>3214</v>
      </c>
      <c r="F64" s="14" t="s">
        <v>140</v>
      </c>
      <c r="G64" s="61">
        <v>15.71</v>
      </c>
      <c r="H64" s="61"/>
      <c r="I64" s="61">
        <v>400</v>
      </c>
      <c r="J64" s="62">
        <v>35.36</v>
      </c>
      <c r="K64" s="48">
        <f t="shared" si="3"/>
        <v>225.07956715467853</v>
      </c>
      <c r="L64" s="48">
        <f t="shared" si="4"/>
        <v>8.84</v>
      </c>
    </row>
    <row r="65" spans="2:12" x14ac:dyDescent="0.25">
      <c r="B65" s="8"/>
      <c r="C65" s="25"/>
      <c r="D65" s="8">
        <v>322</v>
      </c>
      <c r="E65" s="8"/>
      <c r="F65" s="31" t="s">
        <v>141</v>
      </c>
      <c r="G65" s="98">
        <f>SUM(G66:G70)</f>
        <v>57577.87</v>
      </c>
      <c r="H65" s="50"/>
      <c r="I65" s="50">
        <f>SUM(I66:I71)</f>
        <v>72103.459999999992</v>
      </c>
      <c r="J65" s="50">
        <f>SUM(J66:J70)</f>
        <v>69283.700000000012</v>
      </c>
      <c r="K65" s="48">
        <f t="shared" si="3"/>
        <v>120.33043250818416</v>
      </c>
      <c r="L65" s="48">
        <f t="shared" si="4"/>
        <v>96.089286145214132</v>
      </c>
    </row>
    <row r="66" spans="2:12" s="60" customFormat="1" x14ac:dyDescent="0.25">
      <c r="B66" s="9"/>
      <c r="C66" s="36"/>
      <c r="D66" s="9"/>
      <c r="E66" s="9">
        <v>3221</v>
      </c>
      <c r="F66" s="14" t="s">
        <v>142</v>
      </c>
      <c r="G66" s="61">
        <v>4244.9399999999996</v>
      </c>
      <c r="H66" s="61"/>
      <c r="I66" s="61">
        <v>8159.46</v>
      </c>
      <c r="J66" s="62">
        <v>3869.73</v>
      </c>
      <c r="K66" s="48">
        <f t="shared" si="3"/>
        <v>91.161005809269398</v>
      </c>
      <c r="L66" s="48">
        <f t="shared" si="4"/>
        <v>47.426300269870801</v>
      </c>
    </row>
    <row r="67" spans="2:12" s="60" customFormat="1" x14ac:dyDescent="0.25">
      <c r="B67" s="9"/>
      <c r="C67" s="36"/>
      <c r="D67" s="9"/>
      <c r="E67" s="9">
        <v>3222</v>
      </c>
      <c r="F67" s="14" t="s">
        <v>143</v>
      </c>
      <c r="G67" s="61">
        <v>21720.74</v>
      </c>
      <c r="H67" s="61"/>
      <c r="I67" s="61">
        <v>24500</v>
      </c>
      <c r="J67" s="62">
        <v>31018.29</v>
      </c>
      <c r="K67" s="48">
        <f t="shared" si="3"/>
        <v>142.80494126811516</v>
      </c>
      <c r="L67" s="48">
        <f t="shared" si="4"/>
        <v>126.60526530612246</v>
      </c>
    </row>
    <row r="68" spans="2:12" s="60" customFormat="1" x14ac:dyDescent="0.25">
      <c r="B68" s="9"/>
      <c r="C68" s="36"/>
      <c r="D68" s="9"/>
      <c r="E68" s="9">
        <v>3223</v>
      </c>
      <c r="F68" s="14" t="s">
        <v>144</v>
      </c>
      <c r="G68" s="61">
        <v>27783.56</v>
      </c>
      <c r="H68" s="61"/>
      <c r="I68" s="61">
        <v>34195</v>
      </c>
      <c r="J68" s="62">
        <v>25712.21</v>
      </c>
      <c r="K68" s="48">
        <f t="shared" si="3"/>
        <v>92.544691896934722</v>
      </c>
      <c r="L68" s="48">
        <f t="shared" si="4"/>
        <v>75.192893697909042</v>
      </c>
    </row>
    <row r="69" spans="2:12" s="60" customFormat="1" ht="25.5" x14ac:dyDescent="0.25">
      <c r="B69" s="9"/>
      <c r="C69" s="36"/>
      <c r="D69" s="9"/>
      <c r="E69" s="9">
        <v>3224</v>
      </c>
      <c r="F69" s="14" t="s">
        <v>145</v>
      </c>
      <c r="G69" s="61">
        <v>2252.81</v>
      </c>
      <c r="H69" s="61"/>
      <c r="I69" s="61">
        <v>3550</v>
      </c>
      <c r="J69" s="62">
        <v>3269.19</v>
      </c>
      <c r="K69" s="48">
        <f t="shared" si="3"/>
        <v>145.11609944913241</v>
      </c>
      <c r="L69" s="48">
        <f t="shared" si="4"/>
        <v>92.08985915492957</v>
      </c>
    </row>
    <row r="70" spans="2:12" s="60" customFormat="1" x14ac:dyDescent="0.25">
      <c r="B70" s="9"/>
      <c r="C70" s="36"/>
      <c r="D70" s="9"/>
      <c r="E70" s="9">
        <v>3225</v>
      </c>
      <c r="F70" s="14" t="s">
        <v>146</v>
      </c>
      <c r="G70" s="61">
        <v>1575.82</v>
      </c>
      <c r="H70" s="61"/>
      <c r="I70" s="61">
        <v>1500</v>
      </c>
      <c r="J70" s="62">
        <v>5414.28</v>
      </c>
      <c r="K70" s="48">
        <f t="shared" si="3"/>
        <v>343.58492721249888</v>
      </c>
      <c r="L70" s="48">
        <f t="shared" si="4"/>
        <v>360.952</v>
      </c>
    </row>
    <row r="71" spans="2:12" s="60" customFormat="1" x14ac:dyDescent="0.25">
      <c r="B71" s="9"/>
      <c r="C71" s="36"/>
      <c r="D71" s="9"/>
      <c r="E71" s="9">
        <v>3227</v>
      </c>
      <c r="F71" s="14" t="s">
        <v>222</v>
      </c>
      <c r="G71" s="61">
        <v>0</v>
      </c>
      <c r="H71" s="61"/>
      <c r="I71" s="61">
        <v>199</v>
      </c>
      <c r="J71" s="62">
        <v>0</v>
      </c>
      <c r="K71" s="48" t="e">
        <f t="shared" si="3"/>
        <v>#DIV/0!</v>
      </c>
      <c r="L71" s="48">
        <f t="shared" si="4"/>
        <v>0</v>
      </c>
    </row>
    <row r="72" spans="2:12" x14ac:dyDescent="0.25">
      <c r="B72" s="8"/>
      <c r="C72" s="25"/>
      <c r="D72" s="8">
        <v>323</v>
      </c>
      <c r="E72" s="8"/>
      <c r="F72" s="31" t="s">
        <v>147</v>
      </c>
      <c r="G72" s="50">
        <f>SUM(G73:G80)</f>
        <v>17924.39</v>
      </c>
      <c r="H72" s="50"/>
      <c r="I72" s="50">
        <f>SUM(I73:I80)</f>
        <v>18200</v>
      </c>
      <c r="J72" s="50">
        <f>SUM(J73:J80)</f>
        <v>18108.53</v>
      </c>
      <c r="K72" s="48">
        <f t="shared" si="3"/>
        <v>101.02731529496958</v>
      </c>
      <c r="L72" s="48">
        <f t="shared" si="4"/>
        <v>99.497417582417583</v>
      </c>
    </row>
    <row r="73" spans="2:12" s="60" customFormat="1" x14ac:dyDescent="0.25">
      <c r="B73" s="9"/>
      <c r="C73" s="36"/>
      <c r="D73" s="9"/>
      <c r="E73" s="9">
        <v>3231</v>
      </c>
      <c r="F73" s="14" t="s">
        <v>148</v>
      </c>
      <c r="G73" s="61">
        <v>3132.66</v>
      </c>
      <c r="H73" s="61"/>
      <c r="I73" s="61">
        <v>3100</v>
      </c>
      <c r="J73" s="62">
        <v>2756.97</v>
      </c>
      <c r="K73" s="48">
        <f t="shared" si="3"/>
        <v>88.007316465878844</v>
      </c>
      <c r="L73" s="48">
        <f t="shared" si="4"/>
        <v>88.934516129032247</v>
      </c>
    </row>
    <row r="74" spans="2:12" s="60" customFormat="1" x14ac:dyDescent="0.25">
      <c r="B74" s="9"/>
      <c r="C74" s="36"/>
      <c r="D74" s="9"/>
      <c r="E74" s="9">
        <v>3232</v>
      </c>
      <c r="F74" s="14" t="s">
        <v>149</v>
      </c>
      <c r="G74" s="61">
        <v>4028.97</v>
      </c>
      <c r="H74" s="61"/>
      <c r="I74" s="61">
        <v>7081.87</v>
      </c>
      <c r="J74" s="62">
        <v>5258.83</v>
      </c>
      <c r="K74" s="48">
        <f t="shared" si="3"/>
        <v>130.52541964819792</v>
      </c>
      <c r="L74" s="48">
        <f t="shared" si="4"/>
        <v>74.257646638529081</v>
      </c>
    </row>
    <row r="75" spans="2:12" s="60" customFormat="1" x14ac:dyDescent="0.25">
      <c r="B75" s="9"/>
      <c r="C75" s="36"/>
      <c r="D75" s="9"/>
      <c r="E75" s="9">
        <v>3233</v>
      </c>
      <c r="F75" s="14" t="s">
        <v>150</v>
      </c>
      <c r="G75" s="61">
        <v>0</v>
      </c>
      <c r="H75" s="61"/>
      <c r="I75" s="61">
        <v>0</v>
      </c>
      <c r="J75" s="62">
        <v>0</v>
      </c>
      <c r="K75" s="48" t="e">
        <f t="shared" si="3"/>
        <v>#DIV/0!</v>
      </c>
      <c r="L75" s="48" t="e">
        <f t="shared" si="4"/>
        <v>#DIV/0!</v>
      </c>
    </row>
    <row r="76" spans="2:12" s="60" customFormat="1" x14ac:dyDescent="0.25">
      <c r="B76" s="9"/>
      <c r="C76" s="36"/>
      <c r="D76" s="9"/>
      <c r="E76" s="9">
        <v>3234</v>
      </c>
      <c r="F76" s="14" t="s">
        <v>151</v>
      </c>
      <c r="G76" s="61">
        <v>3165.85</v>
      </c>
      <c r="H76" s="61"/>
      <c r="I76" s="61">
        <v>1304.72</v>
      </c>
      <c r="J76" s="62">
        <v>4272.13</v>
      </c>
      <c r="K76" s="48">
        <f t="shared" si="3"/>
        <v>134.94416981221474</v>
      </c>
      <c r="L76" s="48">
        <f t="shared" si="4"/>
        <v>327.43653810779324</v>
      </c>
    </row>
    <row r="77" spans="2:12" s="60" customFormat="1" x14ac:dyDescent="0.25">
      <c r="B77" s="9"/>
      <c r="C77" s="36"/>
      <c r="D77" s="9"/>
      <c r="E77" s="9">
        <v>3236</v>
      </c>
      <c r="F77" s="14" t="s">
        <v>152</v>
      </c>
      <c r="G77" s="61">
        <v>2179.63</v>
      </c>
      <c r="H77" s="61"/>
      <c r="I77" s="61">
        <v>2113.41</v>
      </c>
      <c r="J77" s="62">
        <v>2376.84</v>
      </c>
      <c r="K77" s="48">
        <f t="shared" si="3"/>
        <v>109.0478659221978</v>
      </c>
      <c r="L77" s="48">
        <f t="shared" si="4"/>
        <v>112.46468976677504</v>
      </c>
    </row>
    <row r="78" spans="2:12" s="60" customFormat="1" x14ac:dyDescent="0.25">
      <c r="B78" s="9"/>
      <c r="C78" s="36"/>
      <c r="D78" s="9"/>
      <c r="E78" s="9">
        <v>3237</v>
      </c>
      <c r="F78" s="14" t="s">
        <v>153</v>
      </c>
      <c r="G78" s="61">
        <v>830.38</v>
      </c>
      <c r="H78" s="61"/>
      <c r="I78" s="61">
        <v>800</v>
      </c>
      <c r="J78" s="62">
        <v>1028.5999999999999</v>
      </c>
      <c r="K78" s="48">
        <f t="shared" si="3"/>
        <v>123.87099881981743</v>
      </c>
      <c r="L78" s="48">
        <f t="shared" si="4"/>
        <v>128.57499999999999</v>
      </c>
    </row>
    <row r="79" spans="2:12" s="60" customFormat="1" x14ac:dyDescent="0.25">
      <c r="B79" s="9"/>
      <c r="C79" s="36"/>
      <c r="D79" s="9"/>
      <c r="E79" s="9">
        <v>3238</v>
      </c>
      <c r="F79" s="14" t="s">
        <v>154</v>
      </c>
      <c r="G79" s="61">
        <v>2758.64</v>
      </c>
      <c r="H79" s="61"/>
      <c r="I79" s="61">
        <v>2800</v>
      </c>
      <c r="J79" s="62">
        <v>1866.72</v>
      </c>
      <c r="K79" s="48">
        <f t="shared" si="3"/>
        <v>67.668126323115743</v>
      </c>
      <c r="L79" s="48">
        <f t="shared" si="4"/>
        <v>66.668571428571425</v>
      </c>
    </row>
    <row r="80" spans="2:12" s="60" customFormat="1" x14ac:dyDescent="0.25">
      <c r="B80" s="9"/>
      <c r="C80" s="36"/>
      <c r="D80" s="9"/>
      <c r="E80" s="9">
        <v>3239</v>
      </c>
      <c r="F80" s="14" t="s">
        <v>155</v>
      </c>
      <c r="G80" s="61">
        <v>1828.26</v>
      </c>
      <c r="H80" s="61"/>
      <c r="I80" s="61">
        <v>1000</v>
      </c>
      <c r="J80" s="62">
        <v>548.44000000000005</v>
      </c>
      <c r="K80" s="48">
        <f t="shared" si="3"/>
        <v>29.997921521009051</v>
      </c>
      <c r="L80" s="48">
        <f t="shared" si="4"/>
        <v>54.844000000000001</v>
      </c>
    </row>
    <row r="81" spans="2:12" x14ac:dyDescent="0.25">
      <c r="B81" s="8"/>
      <c r="C81" s="25"/>
      <c r="D81" s="8">
        <v>329</v>
      </c>
      <c r="E81" s="8"/>
      <c r="F81" s="31" t="s">
        <v>156</v>
      </c>
      <c r="G81" s="98">
        <f>SUM(G82:G87)</f>
        <v>7069.57</v>
      </c>
      <c r="H81" s="50"/>
      <c r="I81" s="50">
        <f>SUM(I82:I87)</f>
        <v>12215.11</v>
      </c>
      <c r="J81" s="50">
        <f>SUM(J82:J87)</f>
        <v>4124.75</v>
      </c>
      <c r="K81" s="48">
        <f t="shared" si="3"/>
        <v>58.345132730845016</v>
      </c>
      <c r="L81" s="48">
        <f t="shared" si="4"/>
        <v>33.767604221329158</v>
      </c>
    </row>
    <row r="82" spans="2:12" s="60" customFormat="1" x14ac:dyDescent="0.25">
      <c r="B82" s="9"/>
      <c r="C82" s="36"/>
      <c r="D82" s="9"/>
      <c r="E82" s="9">
        <v>3292</v>
      </c>
      <c r="F82" s="14" t="s">
        <v>157</v>
      </c>
      <c r="G82" s="61">
        <v>514.22</v>
      </c>
      <c r="H82" s="61"/>
      <c r="I82" s="61">
        <v>514.22</v>
      </c>
      <c r="J82" s="62">
        <v>514.22</v>
      </c>
      <c r="K82" s="48">
        <f t="shared" si="3"/>
        <v>100</v>
      </c>
      <c r="L82" s="48">
        <f t="shared" si="4"/>
        <v>100</v>
      </c>
    </row>
    <row r="83" spans="2:12" s="60" customFormat="1" x14ac:dyDescent="0.25">
      <c r="B83" s="9"/>
      <c r="C83" s="36"/>
      <c r="D83" s="9"/>
      <c r="E83" s="9">
        <v>3293</v>
      </c>
      <c r="F83" s="14" t="s">
        <v>158</v>
      </c>
      <c r="G83" s="61">
        <v>184.41</v>
      </c>
      <c r="H83" s="61"/>
      <c r="I83" s="61">
        <v>500</v>
      </c>
      <c r="J83" s="62">
        <v>434.91</v>
      </c>
      <c r="K83" s="48">
        <f t="shared" si="3"/>
        <v>235.83862046526764</v>
      </c>
      <c r="L83" s="48">
        <f t="shared" si="4"/>
        <v>86.981999999999999</v>
      </c>
    </row>
    <row r="84" spans="2:12" s="60" customFormat="1" x14ac:dyDescent="0.25">
      <c r="B84" s="9"/>
      <c r="C84" s="36"/>
      <c r="D84" s="9"/>
      <c r="E84" s="9">
        <v>3294</v>
      </c>
      <c r="F84" s="14" t="s">
        <v>159</v>
      </c>
      <c r="G84" s="61">
        <v>196.43</v>
      </c>
      <c r="H84" s="61"/>
      <c r="I84" s="61">
        <v>190</v>
      </c>
      <c r="J84" s="62">
        <v>731.14</v>
      </c>
      <c r="K84" s="48">
        <f t="shared" si="3"/>
        <v>372.21402026167078</v>
      </c>
      <c r="L84" s="48">
        <f t="shared" si="4"/>
        <v>384.81052631578945</v>
      </c>
    </row>
    <row r="85" spans="2:12" s="60" customFormat="1" x14ac:dyDescent="0.25">
      <c r="B85" s="9"/>
      <c r="C85" s="36"/>
      <c r="D85" s="9"/>
      <c r="E85" s="9">
        <v>3295</v>
      </c>
      <c r="F85" s="14" t="s">
        <v>160</v>
      </c>
      <c r="G85" s="61">
        <v>1919.5</v>
      </c>
      <c r="H85" s="61"/>
      <c r="I85" s="61">
        <v>1680</v>
      </c>
      <c r="J85" s="62">
        <v>1664.43</v>
      </c>
      <c r="K85" s="48">
        <f t="shared" si="3"/>
        <v>86.711643657202401</v>
      </c>
      <c r="L85" s="48">
        <f t="shared" si="4"/>
        <v>99.0732142857143</v>
      </c>
    </row>
    <row r="86" spans="2:12" s="60" customFormat="1" x14ac:dyDescent="0.25">
      <c r="B86" s="9"/>
      <c r="C86" s="36"/>
      <c r="D86" s="9"/>
      <c r="E86" s="9">
        <v>3296</v>
      </c>
      <c r="F86" s="14" t="s">
        <v>187</v>
      </c>
      <c r="G86" s="61">
        <v>3247.56</v>
      </c>
      <c r="H86" s="61"/>
      <c r="I86" s="61">
        <v>0</v>
      </c>
      <c r="J86" s="62">
        <v>0</v>
      </c>
      <c r="K86" s="48">
        <f t="shared" si="3"/>
        <v>0</v>
      </c>
      <c r="L86" s="48" t="e">
        <f t="shared" si="4"/>
        <v>#DIV/0!</v>
      </c>
    </row>
    <row r="87" spans="2:12" s="60" customFormat="1" x14ac:dyDescent="0.25">
      <c r="B87" s="9"/>
      <c r="C87" s="36"/>
      <c r="D87" s="9"/>
      <c r="E87" s="9">
        <v>3299</v>
      </c>
      <c r="F87" s="14" t="s">
        <v>156</v>
      </c>
      <c r="G87" s="61">
        <v>1007.45</v>
      </c>
      <c r="H87" s="61"/>
      <c r="I87" s="61">
        <v>9330.89</v>
      </c>
      <c r="J87" s="62">
        <v>780.05</v>
      </c>
      <c r="K87" s="48">
        <f t="shared" si="3"/>
        <v>77.428160206461854</v>
      </c>
      <c r="L87" s="48">
        <f t="shared" si="4"/>
        <v>8.3598670651995679</v>
      </c>
    </row>
    <row r="88" spans="2:12" x14ac:dyDescent="0.25">
      <c r="B88" s="8"/>
      <c r="C88" s="25">
        <v>34</v>
      </c>
      <c r="D88" s="8"/>
      <c r="E88" s="8"/>
      <c r="F88" s="31" t="s">
        <v>161</v>
      </c>
      <c r="G88" s="50">
        <f>SUM(G89)</f>
        <v>2504.27</v>
      </c>
      <c r="H88" s="50"/>
      <c r="I88" s="50">
        <f>SUM(I89)</f>
        <v>662</v>
      </c>
      <c r="J88" s="50">
        <f>SUM(J89)</f>
        <v>378.94000000000005</v>
      </c>
      <c r="K88" s="48">
        <f t="shared" si="3"/>
        <v>15.13175496252401</v>
      </c>
      <c r="L88" s="48">
        <f t="shared" si="4"/>
        <v>57.241691842900309</v>
      </c>
    </row>
    <row r="89" spans="2:12" x14ac:dyDescent="0.25">
      <c r="B89" s="8"/>
      <c r="C89" s="25"/>
      <c r="D89" s="8">
        <v>343</v>
      </c>
      <c r="E89" s="8"/>
      <c r="F89" s="31" t="s">
        <v>162</v>
      </c>
      <c r="G89" s="50">
        <f>SUM(G90:G91)</f>
        <v>2504.27</v>
      </c>
      <c r="H89" s="50"/>
      <c r="I89" s="50">
        <f>SUM(I90:I91)</f>
        <v>662</v>
      </c>
      <c r="J89" s="50">
        <f>SUM(J90:J91)</f>
        <v>378.94000000000005</v>
      </c>
      <c r="K89" s="48">
        <f t="shared" si="3"/>
        <v>15.13175496252401</v>
      </c>
      <c r="L89" s="48">
        <f t="shared" si="4"/>
        <v>57.241691842900309</v>
      </c>
    </row>
    <row r="90" spans="2:12" s="60" customFormat="1" x14ac:dyDescent="0.25">
      <c r="B90" s="9"/>
      <c r="C90" s="36"/>
      <c r="D90" s="9"/>
      <c r="E90" s="9">
        <v>3431</v>
      </c>
      <c r="F90" s="14" t="s">
        <v>163</v>
      </c>
      <c r="G90" s="61">
        <v>542.62</v>
      </c>
      <c r="H90" s="61"/>
      <c r="I90" s="61">
        <v>650</v>
      </c>
      <c r="J90" s="62">
        <v>372.22</v>
      </c>
      <c r="K90" s="48">
        <f t="shared" si="3"/>
        <v>68.596808079318862</v>
      </c>
      <c r="L90" s="48">
        <f t="shared" si="4"/>
        <v>57.264615384615389</v>
      </c>
    </row>
    <row r="91" spans="2:12" s="60" customFormat="1" x14ac:dyDescent="0.25">
      <c r="B91" s="9"/>
      <c r="C91" s="36"/>
      <c r="D91" s="9"/>
      <c r="E91" s="9">
        <v>3433</v>
      </c>
      <c r="F91" s="14" t="s">
        <v>188</v>
      </c>
      <c r="G91" s="61">
        <v>1961.65</v>
      </c>
      <c r="H91" s="61"/>
      <c r="I91" s="61">
        <v>12</v>
      </c>
      <c r="J91" s="62">
        <v>6.72</v>
      </c>
      <c r="K91" s="48">
        <f t="shared" si="3"/>
        <v>0.34256875589427266</v>
      </c>
      <c r="L91" s="48">
        <f t="shared" si="4"/>
        <v>55.999999999999993</v>
      </c>
    </row>
    <row r="92" spans="2:12" ht="25.5" x14ac:dyDescent="0.25">
      <c r="B92" s="8"/>
      <c r="C92" s="25">
        <v>36</v>
      </c>
      <c r="D92" s="8"/>
      <c r="E92" s="8"/>
      <c r="F92" s="31" t="s">
        <v>164</v>
      </c>
      <c r="G92" s="50">
        <f>SUM(G93+G95+G97)</f>
        <v>0</v>
      </c>
      <c r="H92" s="50"/>
      <c r="I92" s="50">
        <v>0</v>
      </c>
      <c r="J92" s="50">
        <f>SUM(J93+J95+J97)</f>
        <v>0</v>
      </c>
      <c r="K92" s="48" t="e">
        <f t="shared" si="3"/>
        <v>#DIV/0!</v>
      </c>
      <c r="L92" s="48" t="e">
        <f t="shared" si="4"/>
        <v>#DIV/0!</v>
      </c>
    </row>
    <row r="93" spans="2:12" x14ac:dyDescent="0.25">
      <c r="B93" s="8"/>
      <c r="C93" s="25"/>
      <c r="D93" s="8">
        <v>363</v>
      </c>
      <c r="E93" s="8"/>
      <c r="F93" s="31" t="s">
        <v>165</v>
      </c>
      <c r="G93" s="50">
        <f>SUM(G94)</f>
        <v>0</v>
      </c>
      <c r="H93" s="50"/>
      <c r="I93" s="50">
        <v>0</v>
      </c>
      <c r="J93" s="50">
        <v>0</v>
      </c>
      <c r="K93" s="48" t="e">
        <f t="shared" si="3"/>
        <v>#DIV/0!</v>
      </c>
      <c r="L93" s="48" t="e">
        <f t="shared" si="4"/>
        <v>#DIV/0!</v>
      </c>
    </row>
    <row r="94" spans="2:12" s="60" customFormat="1" x14ac:dyDescent="0.25">
      <c r="B94" s="9"/>
      <c r="C94" s="36"/>
      <c r="D94" s="9"/>
      <c r="E94" s="9">
        <v>3631</v>
      </c>
      <c r="F94" s="14" t="s">
        <v>166</v>
      </c>
      <c r="G94" s="61">
        <v>0</v>
      </c>
      <c r="H94" s="61"/>
      <c r="I94" s="61">
        <v>0</v>
      </c>
      <c r="J94" s="62">
        <v>0</v>
      </c>
      <c r="K94" s="48" t="e">
        <f t="shared" si="3"/>
        <v>#DIV/0!</v>
      </c>
      <c r="L94" s="48" t="e">
        <f t="shared" si="4"/>
        <v>#DIV/0!</v>
      </c>
    </row>
    <row r="95" spans="2:12" x14ac:dyDescent="0.25">
      <c r="B95" s="8"/>
      <c r="C95" s="25"/>
      <c r="D95" s="8">
        <v>368</v>
      </c>
      <c r="E95" s="8"/>
      <c r="F95" s="31" t="s">
        <v>167</v>
      </c>
      <c r="G95" s="50">
        <f>SUM(G96)</f>
        <v>0</v>
      </c>
      <c r="H95" s="50"/>
      <c r="I95" s="50">
        <v>0</v>
      </c>
      <c r="J95" s="50">
        <v>0</v>
      </c>
      <c r="K95" s="48" t="e">
        <f t="shared" si="3"/>
        <v>#DIV/0!</v>
      </c>
      <c r="L95" s="48" t="e">
        <f t="shared" si="4"/>
        <v>#DIV/0!</v>
      </c>
    </row>
    <row r="96" spans="2:12" s="60" customFormat="1" x14ac:dyDescent="0.25">
      <c r="B96" s="9"/>
      <c r="C96" s="36"/>
      <c r="D96" s="9"/>
      <c r="E96" s="9">
        <v>3681</v>
      </c>
      <c r="F96" s="14" t="s">
        <v>168</v>
      </c>
      <c r="G96" s="61">
        <v>0</v>
      </c>
      <c r="H96" s="61"/>
      <c r="I96" s="61">
        <v>0</v>
      </c>
      <c r="J96" s="62">
        <v>0</v>
      </c>
      <c r="K96" s="48" t="e">
        <f t="shared" si="3"/>
        <v>#DIV/0!</v>
      </c>
      <c r="L96" s="48" t="e">
        <f t="shared" si="4"/>
        <v>#DIV/0!</v>
      </c>
    </row>
    <row r="97" spans="2:12" ht="25.5" x14ac:dyDescent="0.25">
      <c r="B97" s="8"/>
      <c r="C97" s="25"/>
      <c r="D97" s="8">
        <v>369</v>
      </c>
      <c r="E97" s="8"/>
      <c r="F97" s="31" t="s">
        <v>169</v>
      </c>
      <c r="G97" s="50">
        <f>SUM(G98:G99)</f>
        <v>0</v>
      </c>
      <c r="H97" s="50"/>
      <c r="I97" s="50">
        <v>0</v>
      </c>
      <c r="J97" s="50">
        <v>0</v>
      </c>
      <c r="K97" s="48" t="e">
        <f t="shared" si="3"/>
        <v>#DIV/0!</v>
      </c>
      <c r="L97" s="48" t="e">
        <f t="shared" si="4"/>
        <v>#DIV/0!</v>
      </c>
    </row>
    <row r="98" spans="2:12" s="60" customFormat="1" ht="25.5" x14ac:dyDescent="0.25">
      <c r="B98" s="9"/>
      <c r="C98" s="36"/>
      <c r="D98" s="9"/>
      <c r="E98" s="9">
        <v>3691</v>
      </c>
      <c r="F98" s="14" t="s">
        <v>170</v>
      </c>
      <c r="G98" s="61">
        <v>0</v>
      </c>
      <c r="H98" s="61"/>
      <c r="I98" s="61">
        <v>0</v>
      </c>
      <c r="J98" s="62">
        <v>0</v>
      </c>
      <c r="K98" s="48" t="e">
        <f t="shared" si="3"/>
        <v>#DIV/0!</v>
      </c>
      <c r="L98" s="48" t="e">
        <f t="shared" si="4"/>
        <v>#DIV/0!</v>
      </c>
    </row>
    <row r="99" spans="2:12" s="60" customFormat="1" ht="25.5" x14ac:dyDescent="0.25">
      <c r="B99" s="9"/>
      <c r="C99" s="36"/>
      <c r="D99" s="9"/>
      <c r="E99" s="9">
        <v>3693</v>
      </c>
      <c r="F99" s="14" t="s">
        <v>171</v>
      </c>
      <c r="G99" s="61">
        <v>0</v>
      </c>
      <c r="H99" s="61"/>
      <c r="I99" s="61">
        <v>0</v>
      </c>
      <c r="J99" s="62">
        <v>0</v>
      </c>
      <c r="K99" s="48" t="e">
        <f t="shared" si="3"/>
        <v>#DIV/0!</v>
      </c>
      <c r="L99" s="48" t="e">
        <f t="shared" si="4"/>
        <v>#DIV/0!</v>
      </c>
    </row>
    <row r="100" spans="2:12" ht="25.5" x14ac:dyDescent="0.25">
      <c r="B100" s="8"/>
      <c r="C100" s="25">
        <v>37</v>
      </c>
      <c r="D100" s="8"/>
      <c r="E100" s="8"/>
      <c r="F100" s="31" t="s">
        <v>172</v>
      </c>
      <c r="G100" s="50">
        <f>SUM(G101)</f>
        <v>16931.060000000001</v>
      </c>
      <c r="H100" s="50"/>
      <c r="I100" s="50">
        <f>SUM(I101)</f>
        <v>19500</v>
      </c>
      <c r="J100" s="50">
        <f>SUM(J101)</f>
        <v>18573.189999999999</v>
      </c>
      <c r="K100" s="48">
        <f t="shared" si="3"/>
        <v>109.69892020936666</v>
      </c>
      <c r="L100" s="48">
        <f t="shared" si="4"/>
        <v>95.247128205128192</v>
      </c>
    </row>
    <row r="101" spans="2:12" ht="25.5" x14ac:dyDescent="0.25">
      <c r="B101" s="8"/>
      <c r="C101" s="25"/>
      <c r="D101" s="8">
        <v>372</v>
      </c>
      <c r="E101" s="8"/>
      <c r="F101" s="31" t="s">
        <v>173</v>
      </c>
      <c r="G101" s="50">
        <f>SUM(G102)</f>
        <v>16931.060000000001</v>
      </c>
      <c r="H101" s="50"/>
      <c r="I101" s="50">
        <f>SUM(I102)</f>
        <v>19500</v>
      </c>
      <c r="J101" s="50">
        <f>SUM(J102)</f>
        <v>18573.189999999999</v>
      </c>
      <c r="K101" s="48">
        <f t="shared" si="3"/>
        <v>109.69892020936666</v>
      </c>
      <c r="L101" s="48">
        <f t="shared" si="4"/>
        <v>95.247128205128192</v>
      </c>
    </row>
    <row r="102" spans="2:12" s="60" customFormat="1" x14ac:dyDescent="0.25">
      <c r="B102" s="9"/>
      <c r="C102" s="36"/>
      <c r="D102" s="9"/>
      <c r="E102" s="9">
        <v>3722</v>
      </c>
      <c r="F102" s="14" t="s">
        <v>174</v>
      </c>
      <c r="G102" s="61">
        <v>16931.060000000001</v>
      </c>
      <c r="H102" s="61"/>
      <c r="I102" s="61">
        <v>19500</v>
      </c>
      <c r="J102" s="62">
        <v>18573.189999999999</v>
      </c>
      <c r="K102" s="48">
        <f t="shared" si="3"/>
        <v>109.69892020936666</v>
      </c>
      <c r="L102" s="48">
        <f t="shared" si="4"/>
        <v>95.247128205128192</v>
      </c>
    </row>
    <row r="103" spans="2:12" x14ac:dyDescent="0.25">
      <c r="B103" s="8"/>
      <c r="C103" s="25">
        <v>38</v>
      </c>
      <c r="D103" s="8"/>
      <c r="E103" s="8"/>
      <c r="F103" s="31" t="s">
        <v>135</v>
      </c>
      <c r="G103" s="50">
        <f>SUM(G105)</f>
        <v>0</v>
      </c>
      <c r="H103" s="50"/>
      <c r="I103" s="50">
        <f>SUM(I105)</f>
        <v>0</v>
      </c>
      <c r="J103" s="50">
        <f>SUM(J105)</f>
        <v>225.8</v>
      </c>
      <c r="K103" s="48" t="e">
        <f t="shared" si="3"/>
        <v>#DIV/0!</v>
      </c>
      <c r="L103" s="48" t="e">
        <f t="shared" si="4"/>
        <v>#DIV/0!</v>
      </c>
    </row>
    <row r="104" spans="2:12" x14ac:dyDescent="0.25">
      <c r="B104" s="8"/>
      <c r="C104" s="25"/>
      <c r="D104" s="9">
        <v>381</v>
      </c>
      <c r="E104" s="9" t="s">
        <v>29</v>
      </c>
      <c r="F104" s="9" t="s">
        <v>128</v>
      </c>
      <c r="G104" s="50">
        <v>0</v>
      </c>
      <c r="H104" s="50"/>
      <c r="I104" s="50">
        <f>SUM(I105)</f>
        <v>0</v>
      </c>
      <c r="J104" s="50">
        <f>SUM(J105)</f>
        <v>225.8</v>
      </c>
      <c r="K104" s="48" t="e">
        <f t="shared" si="3"/>
        <v>#DIV/0!</v>
      </c>
      <c r="L104" s="48" t="e">
        <f t="shared" si="4"/>
        <v>#DIV/0!</v>
      </c>
    </row>
    <row r="105" spans="2:12" x14ac:dyDescent="0.25">
      <c r="B105" s="8"/>
      <c r="C105" s="8"/>
      <c r="D105" s="9"/>
      <c r="E105" s="9">
        <v>3812</v>
      </c>
      <c r="F105" s="9" t="s">
        <v>225</v>
      </c>
      <c r="G105" s="50">
        <v>0</v>
      </c>
      <c r="H105" s="50"/>
      <c r="I105" s="50">
        <v>0</v>
      </c>
      <c r="J105" s="50">
        <v>225.8</v>
      </c>
      <c r="K105" s="48" t="e">
        <f t="shared" si="3"/>
        <v>#DIV/0!</v>
      </c>
      <c r="L105" s="48" t="e">
        <f t="shared" si="4"/>
        <v>#DIV/0!</v>
      </c>
    </row>
    <row r="106" spans="2:12" x14ac:dyDescent="0.25">
      <c r="B106" s="10">
        <v>4</v>
      </c>
      <c r="C106" s="11"/>
      <c r="D106" s="11"/>
      <c r="E106" s="11"/>
      <c r="F106" s="23" t="s">
        <v>6</v>
      </c>
      <c r="G106" s="58">
        <f>SUM(G107+G121)</f>
        <v>17647.329999999998</v>
      </c>
      <c r="H106" s="58"/>
      <c r="I106" s="58">
        <f>SUM(I107+I110+I121)</f>
        <v>327692.77999999997</v>
      </c>
      <c r="J106" s="58">
        <f>SUM(J107+J110+J121)</f>
        <v>206409.94</v>
      </c>
      <c r="K106" s="48">
        <f t="shared" si="3"/>
        <v>1169.6383532239724</v>
      </c>
      <c r="L106" s="48">
        <f t="shared" si="4"/>
        <v>62.988858039533255</v>
      </c>
    </row>
    <row r="107" spans="2:12" x14ac:dyDescent="0.25">
      <c r="B107" s="12"/>
      <c r="C107" s="12">
        <v>42</v>
      </c>
      <c r="D107" s="12"/>
      <c r="E107" s="12"/>
      <c r="F107" s="24" t="s">
        <v>177</v>
      </c>
      <c r="G107" s="50">
        <f>SUM(G108+G110)</f>
        <v>17647.329999999998</v>
      </c>
      <c r="H107" s="50"/>
      <c r="I107" s="50">
        <f>SUM(I108)</f>
        <v>288672.11</v>
      </c>
      <c r="J107" s="50">
        <f>SUM(J108)</f>
        <v>183301.97</v>
      </c>
      <c r="K107" s="48">
        <f t="shared" si="3"/>
        <v>1038.6952020503952</v>
      </c>
      <c r="L107" s="48">
        <f t="shared" si="4"/>
        <v>63.498330337489136</v>
      </c>
    </row>
    <row r="108" spans="2:12" x14ac:dyDescent="0.25">
      <c r="B108" s="12"/>
      <c r="C108" s="12"/>
      <c r="D108" s="8">
        <v>421</v>
      </c>
      <c r="E108" s="8"/>
      <c r="F108" s="8" t="s">
        <v>220</v>
      </c>
      <c r="G108" s="50">
        <f>SUM(G109)</f>
        <v>0</v>
      </c>
      <c r="H108" s="50"/>
      <c r="I108" s="50">
        <f>SUM(I109)</f>
        <v>288672.11</v>
      </c>
      <c r="J108" s="50">
        <v>183301.97</v>
      </c>
      <c r="K108" s="48" t="e">
        <f t="shared" si="3"/>
        <v>#DIV/0!</v>
      </c>
      <c r="L108" s="48">
        <f t="shared" si="4"/>
        <v>63.498330337489136</v>
      </c>
    </row>
    <row r="109" spans="2:12" s="60" customFormat="1" x14ac:dyDescent="0.25">
      <c r="B109" s="57"/>
      <c r="C109" s="57" t="s">
        <v>21</v>
      </c>
      <c r="D109" s="9"/>
      <c r="E109" s="9">
        <v>421</v>
      </c>
      <c r="F109" s="9" t="s">
        <v>221</v>
      </c>
      <c r="G109" s="61">
        <v>0</v>
      </c>
      <c r="H109" s="61"/>
      <c r="I109" s="61">
        <v>288672.11</v>
      </c>
      <c r="J109" s="62">
        <v>0</v>
      </c>
      <c r="K109" s="48" t="e">
        <f t="shared" si="3"/>
        <v>#DIV/0!</v>
      </c>
      <c r="L109" s="48">
        <f t="shared" si="4"/>
        <v>0</v>
      </c>
    </row>
    <row r="110" spans="2:12" x14ac:dyDescent="0.25">
      <c r="B110" s="30"/>
      <c r="C110" s="66">
        <v>42</v>
      </c>
      <c r="D110" s="66"/>
      <c r="E110" s="66"/>
      <c r="F110" s="66" t="s">
        <v>177</v>
      </c>
      <c r="G110" s="52">
        <f>SUM(G111+G119)</f>
        <v>17647.329999999998</v>
      </c>
      <c r="H110" s="52"/>
      <c r="I110" s="52">
        <f>SUM(I111+I119)</f>
        <v>39020.67</v>
      </c>
      <c r="J110" s="52">
        <f>SUM(J111+J119)</f>
        <v>23107.97</v>
      </c>
      <c r="K110" s="48">
        <f t="shared" si="3"/>
        <v>130.94315117357698</v>
      </c>
      <c r="L110" s="48">
        <f t="shared" si="4"/>
        <v>59.219818624334245</v>
      </c>
    </row>
    <row r="111" spans="2:12" x14ac:dyDescent="0.25">
      <c r="B111" s="30"/>
      <c r="C111" s="66"/>
      <c r="D111" s="66">
        <v>422</v>
      </c>
      <c r="E111" s="66"/>
      <c r="F111" s="66" t="s">
        <v>178</v>
      </c>
      <c r="G111" s="52">
        <f>SUM(G112:G118)</f>
        <v>16721.73</v>
      </c>
      <c r="H111" s="52"/>
      <c r="I111" s="52">
        <f>SUM(I112:I118)</f>
        <v>36320.67</v>
      </c>
      <c r="J111" s="52">
        <f>SUM(J112:J118)</f>
        <v>20679.11</v>
      </c>
      <c r="K111" s="48">
        <f t="shared" si="3"/>
        <v>123.66609196536484</v>
      </c>
      <c r="L111" s="48">
        <f t="shared" si="4"/>
        <v>56.93482526616387</v>
      </c>
    </row>
    <row r="112" spans="2:12" s="60" customFormat="1" x14ac:dyDescent="0.25">
      <c r="B112" s="67"/>
      <c r="C112" s="68"/>
      <c r="D112" s="68"/>
      <c r="E112" s="68">
        <v>4221</v>
      </c>
      <c r="F112" s="68" t="s">
        <v>179</v>
      </c>
      <c r="G112" s="62">
        <v>2941.79</v>
      </c>
      <c r="H112" s="62"/>
      <c r="I112" s="62">
        <v>0</v>
      </c>
      <c r="J112" s="62">
        <v>4242.0200000000004</v>
      </c>
      <c r="K112" s="48">
        <f t="shared" si="3"/>
        <v>144.19860017200415</v>
      </c>
      <c r="L112" s="48" t="e">
        <f t="shared" si="4"/>
        <v>#DIV/0!</v>
      </c>
    </row>
    <row r="113" spans="2:12" s="60" customFormat="1" x14ac:dyDescent="0.25">
      <c r="B113" s="67"/>
      <c r="C113" s="68"/>
      <c r="D113" s="68"/>
      <c r="E113" s="68">
        <v>4222</v>
      </c>
      <c r="F113" s="68" t="s">
        <v>180</v>
      </c>
      <c r="G113" s="62">
        <v>0</v>
      </c>
      <c r="H113" s="62"/>
      <c r="I113" s="62">
        <v>0</v>
      </c>
      <c r="J113" s="62">
        <v>0</v>
      </c>
      <c r="K113" s="48" t="e">
        <f t="shared" ref="K113:K123" si="5">SUM(J113/G113*100)</f>
        <v>#DIV/0!</v>
      </c>
      <c r="L113" s="48" t="e">
        <f t="shared" ref="L113:L123" si="6">SUM(J113/I113*100)</f>
        <v>#DIV/0!</v>
      </c>
    </row>
    <row r="114" spans="2:12" s="60" customFormat="1" x14ac:dyDescent="0.25">
      <c r="B114" s="67"/>
      <c r="C114" s="68"/>
      <c r="D114" s="68"/>
      <c r="E114" s="68">
        <v>4223</v>
      </c>
      <c r="F114" s="68" t="s">
        <v>181</v>
      </c>
      <c r="G114" s="62">
        <v>0</v>
      </c>
      <c r="H114" s="62"/>
      <c r="I114" s="62">
        <v>4645</v>
      </c>
      <c r="J114" s="62">
        <v>379</v>
      </c>
      <c r="K114" s="48" t="e">
        <f t="shared" si="5"/>
        <v>#DIV/0!</v>
      </c>
      <c r="L114" s="48">
        <f t="shared" si="6"/>
        <v>8.1593110871905274</v>
      </c>
    </row>
    <row r="115" spans="2:12" s="60" customFormat="1" x14ac:dyDescent="0.25">
      <c r="B115" s="67"/>
      <c r="C115" s="68"/>
      <c r="D115" s="68"/>
      <c r="E115" s="68">
        <v>4224</v>
      </c>
      <c r="F115" s="68" t="s">
        <v>219</v>
      </c>
      <c r="G115" s="62">
        <v>0</v>
      </c>
      <c r="H115" s="62"/>
      <c r="I115" s="62">
        <v>15366.76</v>
      </c>
      <c r="J115" s="62">
        <v>0</v>
      </c>
      <c r="K115" s="48"/>
      <c r="L115" s="48"/>
    </row>
    <row r="116" spans="2:12" s="60" customFormat="1" x14ac:dyDescent="0.25">
      <c r="B116" s="67"/>
      <c r="C116" s="68"/>
      <c r="D116" s="68"/>
      <c r="E116" s="68">
        <v>4225</v>
      </c>
      <c r="F116" s="68" t="s">
        <v>259</v>
      </c>
      <c r="G116" s="62">
        <v>0</v>
      </c>
      <c r="H116" s="62"/>
      <c r="I116" s="62">
        <v>0</v>
      </c>
      <c r="J116" s="62">
        <v>297.5</v>
      </c>
      <c r="K116" s="48"/>
      <c r="L116" s="48"/>
    </row>
    <row r="117" spans="2:12" s="60" customFormat="1" x14ac:dyDescent="0.25">
      <c r="B117" s="67"/>
      <c r="C117" s="68"/>
      <c r="D117" s="68"/>
      <c r="E117" s="68">
        <v>4226</v>
      </c>
      <c r="F117" s="68" t="s">
        <v>182</v>
      </c>
      <c r="G117" s="62">
        <v>0</v>
      </c>
      <c r="H117" s="62"/>
      <c r="I117" s="62">
        <v>0</v>
      </c>
      <c r="J117" s="62">
        <v>0</v>
      </c>
      <c r="K117" s="48" t="e">
        <f t="shared" si="5"/>
        <v>#DIV/0!</v>
      </c>
      <c r="L117" s="48" t="e">
        <f t="shared" si="6"/>
        <v>#DIV/0!</v>
      </c>
    </row>
    <row r="118" spans="2:12" s="60" customFormat="1" x14ac:dyDescent="0.25">
      <c r="B118" s="67"/>
      <c r="C118" s="68"/>
      <c r="D118" s="68"/>
      <c r="E118" s="68">
        <v>4227</v>
      </c>
      <c r="F118" s="68" t="s">
        <v>183</v>
      </c>
      <c r="G118" s="62">
        <v>13779.94</v>
      </c>
      <c r="H118" s="62"/>
      <c r="I118" s="62">
        <v>16308.91</v>
      </c>
      <c r="J118" s="62">
        <v>15760.59</v>
      </c>
      <c r="K118" s="48">
        <f t="shared" si="5"/>
        <v>114.37342978271312</v>
      </c>
      <c r="L118" s="48">
        <f t="shared" si="6"/>
        <v>96.637911423878123</v>
      </c>
    </row>
    <row r="119" spans="2:12" x14ac:dyDescent="0.25">
      <c r="B119" s="30"/>
      <c r="C119" s="66"/>
      <c r="D119" s="66">
        <v>424</v>
      </c>
      <c r="E119" s="66"/>
      <c r="F119" s="66" t="s">
        <v>184</v>
      </c>
      <c r="G119" s="52">
        <f>SUM(G120)</f>
        <v>925.6</v>
      </c>
      <c r="H119" s="52"/>
      <c r="I119" s="52">
        <f>SUM(I120)</f>
        <v>2700</v>
      </c>
      <c r="J119" s="52">
        <f>SUM(J120)</f>
        <v>2428.86</v>
      </c>
      <c r="K119" s="48">
        <f t="shared" si="5"/>
        <v>262.40924805531546</v>
      </c>
      <c r="L119" s="48">
        <f t="shared" si="6"/>
        <v>89.957777777777778</v>
      </c>
    </row>
    <row r="120" spans="2:12" s="60" customFormat="1" x14ac:dyDescent="0.25">
      <c r="B120" s="67"/>
      <c r="C120" s="68"/>
      <c r="D120" s="68"/>
      <c r="E120" s="68">
        <v>4241</v>
      </c>
      <c r="F120" s="68" t="s">
        <v>184</v>
      </c>
      <c r="G120" s="62">
        <v>925.6</v>
      </c>
      <c r="H120" s="62"/>
      <c r="I120" s="62">
        <v>2700</v>
      </c>
      <c r="J120" s="62">
        <v>2428.86</v>
      </c>
      <c r="K120" s="48">
        <f t="shared" si="5"/>
        <v>262.40924805531546</v>
      </c>
      <c r="L120" s="48">
        <f t="shared" si="6"/>
        <v>89.957777777777778</v>
      </c>
    </row>
    <row r="121" spans="2:12" s="60" customFormat="1" x14ac:dyDescent="0.25">
      <c r="B121" s="67"/>
      <c r="C121" s="68">
        <v>45</v>
      </c>
      <c r="D121" s="68"/>
      <c r="E121" s="68"/>
      <c r="F121" s="68" t="s">
        <v>223</v>
      </c>
      <c r="G121" s="62">
        <f>SUM(G123)</f>
        <v>0</v>
      </c>
      <c r="H121" s="62"/>
      <c r="I121" s="62">
        <f>SUM(I123)</f>
        <v>0</v>
      </c>
      <c r="J121" s="62">
        <f>SUM(J123)</f>
        <v>0</v>
      </c>
      <c r="K121" s="48" t="e">
        <f t="shared" si="5"/>
        <v>#DIV/0!</v>
      </c>
      <c r="L121" s="48" t="e">
        <f t="shared" si="6"/>
        <v>#DIV/0!</v>
      </c>
    </row>
    <row r="122" spans="2:12" s="60" customFormat="1" x14ac:dyDescent="0.25">
      <c r="B122" s="67"/>
      <c r="C122" s="68"/>
      <c r="D122" s="68">
        <v>451</v>
      </c>
      <c r="E122" s="68"/>
      <c r="F122" s="68" t="s">
        <v>224</v>
      </c>
      <c r="G122" s="62">
        <f>SUM(G123)</f>
        <v>0</v>
      </c>
      <c r="H122" s="62"/>
      <c r="I122" s="62">
        <f>SUM(I123)</f>
        <v>0</v>
      </c>
      <c r="J122" s="62">
        <f>SUM(J123)</f>
        <v>0</v>
      </c>
      <c r="K122" s="48" t="e">
        <f t="shared" si="5"/>
        <v>#DIV/0!</v>
      </c>
      <c r="L122" s="48" t="e">
        <f t="shared" si="6"/>
        <v>#DIV/0!</v>
      </c>
    </row>
    <row r="123" spans="2:12" x14ac:dyDescent="0.25">
      <c r="B123" s="30"/>
      <c r="C123" s="66"/>
      <c r="D123" s="66"/>
      <c r="E123" s="66">
        <v>4511</v>
      </c>
      <c r="F123" s="66" t="s">
        <v>224</v>
      </c>
      <c r="G123" s="52">
        <v>0</v>
      </c>
      <c r="H123" s="52"/>
      <c r="I123" s="52">
        <v>0</v>
      </c>
      <c r="J123" s="52">
        <v>0</v>
      </c>
      <c r="K123" s="48" t="e">
        <f t="shared" si="5"/>
        <v>#DIV/0!</v>
      </c>
      <c r="L123" s="48" t="e">
        <f t="shared" si="6"/>
        <v>#DIV/0!</v>
      </c>
    </row>
    <row r="124" spans="2:12" x14ac:dyDescent="0.25">
      <c r="B124" s="30"/>
      <c r="C124" s="66"/>
      <c r="D124" s="66"/>
      <c r="E124" s="66"/>
      <c r="F124" s="66"/>
      <c r="G124" s="52"/>
      <c r="H124" s="52"/>
      <c r="I124" s="52"/>
      <c r="J124" s="52"/>
      <c r="K124" s="48"/>
      <c r="L124" s="30"/>
    </row>
    <row r="125" spans="2:12" x14ac:dyDescent="0.25">
      <c r="G125" s="63"/>
      <c r="H125" s="63"/>
      <c r="I125" s="63"/>
      <c r="J125" s="63"/>
    </row>
    <row r="126" spans="2:12" x14ac:dyDescent="0.25">
      <c r="G126" s="63"/>
      <c r="H126" s="63"/>
      <c r="I126" s="63"/>
      <c r="J126" s="63"/>
    </row>
    <row r="127" spans="2:12" x14ac:dyDescent="0.25">
      <c r="G127" s="63"/>
      <c r="H127" s="63"/>
      <c r="I127" s="63"/>
      <c r="J127" s="63"/>
    </row>
    <row r="128" spans="2:12" x14ac:dyDescent="0.25">
      <c r="G128" s="63"/>
      <c r="H128" s="63"/>
      <c r="I128" s="63"/>
      <c r="J128" s="63"/>
    </row>
    <row r="129" spans="7:10" x14ac:dyDescent="0.25">
      <c r="G129" s="63"/>
      <c r="H129" s="63"/>
      <c r="I129" s="63"/>
      <c r="J129" s="63"/>
    </row>
    <row r="130" spans="7:10" x14ac:dyDescent="0.25">
      <c r="G130" s="63"/>
      <c r="H130" s="63"/>
      <c r="I130" s="63"/>
      <c r="J130" s="63"/>
    </row>
    <row r="131" spans="7:10" x14ac:dyDescent="0.25">
      <c r="G131" s="63"/>
      <c r="H131" s="63"/>
      <c r="I131" s="63"/>
      <c r="J131" s="63"/>
    </row>
    <row r="132" spans="7:10" x14ac:dyDescent="0.25">
      <c r="G132" s="63"/>
      <c r="H132" s="63"/>
      <c r="I132" s="63"/>
      <c r="J132" s="63"/>
    </row>
    <row r="133" spans="7:10" x14ac:dyDescent="0.25">
      <c r="G133" s="63"/>
      <c r="H133" s="63"/>
      <c r="I133" s="63"/>
      <c r="J133" s="63"/>
    </row>
    <row r="134" spans="7:10" x14ac:dyDescent="0.25">
      <c r="G134" s="63"/>
      <c r="H134" s="63"/>
      <c r="I134" s="63"/>
      <c r="J134" s="63"/>
    </row>
    <row r="135" spans="7:10" x14ac:dyDescent="0.25">
      <c r="G135" s="63"/>
      <c r="H135" s="63"/>
      <c r="I135" s="63"/>
      <c r="J135" s="63"/>
    </row>
    <row r="136" spans="7:10" x14ac:dyDescent="0.25">
      <c r="G136" s="63"/>
      <c r="H136" s="63"/>
      <c r="I136" s="63"/>
      <c r="J136" s="63"/>
    </row>
    <row r="137" spans="7:10" x14ac:dyDescent="0.25">
      <c r="G137" s="63"/>
      <c r="H137" s="63"/>
      <c r="I137" s="63"/>
      <c r="J137" s="63"/>
    </row>
    <row r="138" spans="7:10" x14ac:dyDescent="0.25">
      <c r="G138" s="63"/>
      <c r="H138" s="63"/>
      <c r="I138" s="63"/>
      <c r="J138" s="63"/>
    </row>
    <row r="139" spans="7:10" x14ac:dyDescent="0.25">
      <c r="G139" s="63"/>
      <c r="H139" s="63"/>
      <c r="I139" s="63"/>
      <c r="J139" s="63"/>
    </row>
    <row r="140" spans="7:10" x14ac:dyDescent="0.25">
      <c r="G140" s="63"/>
      <c r="H140" s="63"/>
      <c r="I140" s="63"/>
      <c r="J140" s="63"/>
    </row>
    <row r="141" spans="7:10" x14ac:dyDescent="0.25">
      <c r="G141" s="63"/>
      <c r="H141" s="63"/>
      <c r="I141" s="63"/>
      <c r="J141" s="63"/>
    </row>
    <row r="142" spans="7:10" x14ac:dyDescent="0.25">
      <c r="G142" s="63"/>
      <c r="H142" s="63"/>
      <c r="I142" s="63"/>
      <c r="J142" s="63"/>
    </row>
    <row r="143" spans="7:10" x14ac:dyDescent="0.25">
      <c r="G143" s="63"/>
      <c r="H143" s="63"/>
      <c r="I143" s="63"/>
      <c r="J143" s="63"/>
    </row>
    <row r="144" spans="7:10" x14ac:dyDescent="0.25">
      <c r="G144" s="63"/>
      <c r="H144" s="63"/>
      <c r="I144" s="63"/>
      <c r="J144" s="63"/>
    </row>
    <row r="145" spans="7:10" x14ac:dyDescent="0.25">
      <c r="G145" s="63"/>
      <c r="H145" s="63"/>
      <c r="I145" s="63"/>
      <c r="J145" s="63"/>
    </row>
    <row r="146" spans="7:10" x14ac:dyDescent="0.25">
      <c r="G146" s="63"/>
      <c r="H146" s="63"/>
      <c r="I146" s="63"/>
      <c r="J146" s="63"/>
    </row>
    <row r="147" spans="7:10" x14ac:dyDescent="0.25">
      <c r="G147" s="63"/>
      <c r="H147" s="63"/>
      <c r="I147" s="63"/>
      <c r="J147" s="63"/>
    </row>
    <row r="148" spans="7:10" x14ac:dyDescent="0.25">
      <c r="G148" s="63"/>
      <c r="H148" s="63"/>
      <c r="I148" s="63"/>
      <c r="J148" s="63"/>
    </row>
    <row r="149" spans="7:10" x14ac:dyDescent="0.25">
      <c r="G149" s="63"/>
      <c r="H149" s="63"/>
      <c r="I149" s="63"/>
      <c r="J149" s="63"/>
    </row>
    <row r="150" spans="7:10" x14ac:dyDescent="0.25">
      <c r="G150" s="63"/>
      <c r="H150" s="63"/>
      <c r="I150" s="63"/>
      <c r="J150" s="63"/>
    </row>
    <row r="151" spans="7:10" x14ac:dyDescent="0.25">
      <c r="G151" s="63"/>
      <c r="H151" s="63"/>
      <c r="I151" s="63"/>
      <c r="J151" s="63"/>
    </row>
    <row r="152" spans="7:10" x14ac:dyDescent="0.25">
      <c r="G152" s="63"/>
      <c r="H152" s="63"/>
      <c r="I152" s="63"/>
      <c r="J152" s="63"/>
    </row>
    <row r="153" spans="7:10" x14ac:dyDescent="0.25">
      <c r="G153" s="63"/>
      <c r="H153" s="63"/>
      <c r="I153" s="63"/>
      <c r="J153" s="63"/>
    </row>
    <row r="154" spans="7:10" x14ac:dyDescent="0.25">
      <c r="G154" s="63"/>
      <c r="H154" s="63"/>
      <c r="I154" s="63"/>
      <c r="J154" s="63"/>
    </row>
    <row r="155" spans="7:10" x14ac:dyDescent="0.25">
      <c r="G155" s="63"/>
      <c r="H155" s="63"/>
      <c r="I155" s="63"/>
      <c r="J155" s="63"/>
    </row>
    <row r="156" spans="7:10" x14ac:dyDescent="0.25">
      <c r="G156" s="63"/>
      <c r="H156" s="63"/>
      <c r="I156" s="63"/>
      <c r="J156" s="63"/>
    </row>
    <row r="157" spans="7:10" x14ac:dyDescent="0.25">
      <c r="G157" s="63"/>
      <c r="H157" s="63"/>
      <c r="I157" s="63"/>
      <c r="J157" s="63"/>
    </row>
    <row r="158" spans="7:10" x14ac:dyDescent="0.25">
      <c r="G158" s="63"/>
      <c r="H158" s="63"/>
      <c r="I158" s="63"/>
      <c r="J158" s="63"/>
    </row>
    <row r="159" spans="7:10" x14ac:dyDescent="0.25">
      <c r="G159" s="63"/>
      <c r="H159" s="63"/>
      <c r="I159" s="63"/>
      <c r="J159" s="63"/>
    </row>
    <row r="160" spans="7:10" x14ac:dyDescent="0.25">
      <c r="G160" s="63"/>
      <c r="H160" s="63"/>
      <c r="I160" s="63"/>
      <c r="J160" s="63"/>
    </row>
    <row r="161" spans="7:10" x14ac:dyDescent="0.25">
      <c r="G161" s="63"/>
      <c r="H161" s="63"/>
      <c r="I161" s="63"/>
      <c r="J161" s="63"/>
    </row>
    <row r="162" spans="7:10" x14ac:dyDescent="0.25">
      <c r="G162" s="63"/>
      <c r="H162" s="63"/>
      <c r="I162" s="63"/>
      <c r="J162" s="63"/>
    </row>
    <row r="163" spans="7:10" x14ac:dyDescent="0.25">
      <c r="G163" s="63"/>
      <c r="H163" s="63"/>
      <c r="I163" s="63"/>
      <c r="J163" s="63"/>
    </row>
    <row r="164" spans="7:10" x14ac:dyDescent="0.25">
      <c r="G164" s="63"/>
      <c r="H164" s="63"/>
      <c r="I164" s="63"/>
      <c r="J164" s="63"/>
    </row>
    <row r="165" spans="7:10" x14ac:dyDescent="0.25">
      <c r="G165" s="63"/>
      <c r="H165" s="63"/>
      <c r="I165" s="63"/>
      <c r="J165" s="63"/>
    </row>
    <row r="166" spans="7:10" x14ac:dyDescent="0.25">
      <c r="G166" s="63"/>
      <c r="H166" s="63"/>
      <c r="I166" s="63"/>
      <c r="J166" s="63"/>
    </row>
    <row r="167" spans="7:10" x14ac:dyDescent="0.25">
      <c r="G167" s="63"/>
      <c r="H167" s="63"/>
      <c r="I167" s="63"/>
      <c r="J167" s="63"/>
    </row>
    <row r="168" spans="7:10" x14ac:dyDescent="0.25">
      <c r="G168" s="63"/>
      <c r="H168" s="63"/>
      <c r="I168" s="63"/>
      <c r="J168" s="63"/>
    </row>
    <row r="169" spans="7:10" x14ac:dyDescent="0.25">
      <c r="G169" s="63"/>
      <c r="H169" s="63"/>
      <c r="I169" s="63"/>
      <c r="J169" s="63"/>
    </row>
    <row r="170" spans="7:10" x14ac:dyDescent="0.25">
      <c r="G170" s="63"/>
      <c r="H170" s="63"/>
      <c r="I170" s="63"/>
      <c r="J170" s="63"/>
    </row>
    <row r="171" spans="7:10" x14ac:dyDescent="0.25">
      <c r="G171" s="63"/>
      <c r="H171" s="63"/>
      <c r="I171" s="63"/>
      <c r="J171" s="63"/>
    </row>
    <row r="172" spans="7:10" x14ac:dyDescent="0.25">
      <c r="G172" s="63"/>
      <c r="H172" s="63"/>
      <c r="I172" s="63"/>
      <c r="J172" s="63"/>
    </row>
    <row r="173" spans="7:10" x14ac:dyDescent="0.25">
      <c r="G173" s="63"/>
      <c r="H173" s="63"/>
      <c r="I173" s="63"/>
      <c r="J173" s="63"/>
    </row>
    <row r="174" spans="7:10" x14ac:dyDescent="0.25">
      <c r="G174" s="63"/>
      <c r="H174" s="63"/>
      <c r="I174" s="63"/>
      <c r="J174" s="63"/>
    </row>
    <row r="175" spans="7:10" x14ac:dyDescent="0.25">
      <c r="G175" s="63"/>
      <c r="H175" s="63"/>
      <c r="I175" s="63"/>
      <c r="J175" s="63"/>
    </row>
    <row r="176" spans="7:10" x14ac:dyDescent="0.25">
      <c r="G176" s="63"/>
      <c r="H176" s="63"/>
      <c r="I176" s="63"/>
      <c r="J176" s="63"/>
    </row>
    <row r="177" spans="7:10" x14ac:dyDescent="0.25">
      <c r="G177" s="63"/>
      <c r="H177" s="63"/>
      <c r="I177" s="63"/>
      <c r="J177" s="63"/>
    </row>
    <row r="178" spans="7:10" x14ac:dyDescent="0.25">
      <c r="G178" s="63"/>
      <c r="H178" s="63"/>
      <c r="I178" s="63"/>
      <c r="J178" s="63"/>
    </row>
    <row r="179" spans="7:10" x14ac:dyDescent="0.25">
      <c r="G179" s="63"/>
      <c r="H179" s="63"/>
      <c r="I179" s="63"/>
      <c r="J179" s="63"/>
    </row>
    <row r="180" spans="7:10" x14ac:dyDescent="0.25">
      <c r="G180" s="63"/>
      <c r="H180" s="63"/>
      <c r="I180" s="63"/>
      <c r="J180" s="63"/>
    </row>
    <row r="181" spans="7:10" x14ac:dyDescent="0.25">
      <c r="G181" s="63"/>
      <c r="H181" s="63"/>
      <c r="I181" s="63"/>
      <c r="J181" s="63"/>
    </row>
    <row r="182" spans="7:10" x14ac:dyDescent="0.25">
      <c r="G182" s="63"/>
      <c r="H182" s="63"/>
      <c r="I182" s="63"/>
      <c r="J182" s="63"/>
    </row>
    <row r="183" spans="7:10" x14ac:dyDescent="0.25">
      <c r="G183" s="63"/>
      <c r="H183" s="63"/>
      <c r="I183" s="63"/>
      <c r="J183" s="63"/>
    </row>
    <row r="184" spans="7:10" x14ac:dyDescent="0.25">
      <c r="G184" s="63"/>
      <c r="H184" s="63"/>
      <c r="I184" s="63"/>
      <c r="J184" s="63"/>
    </row>
    <row r="185" spans="7:10" x14ac:dyDescent="0.25">
      <c r="G185" s="63"/>
      <c r="H185" s="63"/>
      <c r="I185" s="63"/>
      <c r="J185" s="63"/>
    </row>
  </sheetData>
  <mergeCells count="7">
    <mergeCell ref="B8:F8"/>
    <mergeCell ref="B9:F9"/>
    <mergeCell ref="B45:F45"/>
    <mergeCell ref="B46:F46"/>
    <mergeCell ref="B2:L2"/>
    <mergeCell ref="B4:L4"/>
    <mergeCell ref="B6:L6"/>
  </mergeCells>
  <pageMargins left="0.25" right="0.25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90"/>
  <sheetViews>
    <sheetView topLeftCell="A55" workbookViewId="0">
      <selection activeCell="B3" sqref="B3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170" t="s">
        <v>46</v>
      </c>
      <c r="C2" s="170"/>
      <c r="D2" s="170"/>
      <c r="E2" s="170"/>
      <c r="F2" s="170"/>
      <c r="G2" s="170"/>
      <c r="H2" s="170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25.5" x14ac:dyDescent="0.25">
      <c r="B4" s="43" t="s">
        <v>7</v>
      </c>
      <c r="C4" s="43" t="s">
        <v>254</v>
      </c>
      <c r="D4" s="43" t="s">
        <v>59</v>
      </c>
      <c r="E4" s="43" t="s">
        <v>56</v>
      </c>
      <c r="F4" s="43" t="s">
        <v>255</v>
      </c>
      <c r="G4" s="43" t="s">
        <v>22</v>
      </c>
      <c r="H4" s="43" t="s">
        <v>57</v>
      </c>
    </row>
    <row r="5" spans="2:8" x14ac:dyDescent="0.25">
      <c r="B5" s="43">
        <v>1</v>
      </c>
      <c r="C5" s="43">
        <v>2</v>
      </c>
      <c r="D5" s="43">
        <v>3</v>
      </c>
      <c r="E5" s="43">
        <v>4</v>
      </c>
      <c r="F5" s="43">
        <v>5</v>
      </c>
      <c r="G5" s="43" t="s">
        <v>24</v>
      </c>
      <c r="H5" s="43" t="s">
        <v>25</v>
      </c>
    </row>
    <row r="6" spans="2:8" x14ac:dyDescent="0.25">
      <c r="B6" s="7" t="s">
        <v>45</v>
      </c>
      <c r="C6" s="58">
        <f>SUM(C7+C14+C16+C18+C20+C39+C42+C44)</f>
        <v>619540.47</v>
      </c>
      <c r="D6" s="58"/>
      <c r="E6" s="58">
        <f>SUM(E7+E14+E16+E18+E20+E39+E42+E44)</f>
        <v>1058695.8700000001</v>
      </c>
      <c r="F6" s="58">
        <f>SUM(F7+F14+F16+F18+F20+F39+F42+F44)</f>
        <v>915763.65999999992</v>
      </c>
      <c r="G6" s="49">
        <f>SUM(F6/C6*100)</f>
        <v>147.81337206268381</v>
      </c>
      <c r="H6" s="49">
        <f>SUM(F6/E6*100)</f>
        <v>86.499219081680167</v>
      </c>
    </row>
    <row r="7" spans="2:8" x14ac:dyDescent="0.25">
      <c r="B7" s="7" t="s">
        <v>43</v>
      </c>
      <c r="C7" s="50">
        <f>SUM(C8:C12)</f>
        <v>73650.55</v>
      </c>
      <c r="D7" s="50"/>
      <c r="E7" s="50">
        <f>SUM(E8:E12)</f>
        <v>90738.68</v>
      </c>
      <c r="F7" s="50">
        <f>SUM(F8:F12)</f>
        <v>54073.09</v>
      </c>
      <c r="G7" s="48">
        <f>SUM(F7/C7*100)</f>
        <v>73.418446976974366</v>
      </c>
      <c r="H7" s="48">
        <f>SUM(F7/E7*100)</f>
        <v>59.592105593777646</v>
      </c>
    </row>
    <row r="8" spans="2:8" x14ac:dyDescent="0.25">
      <c r="B8" s="34" t="s">
        <v>42</v>
      </c>
      <c r="C8" s="50">
        <v>73650.55</v>
      </c>
      <c r="D8" s="50"/>
      <c r="E8" s="50">
        <v>90738.68</v>
      </c>
      <c r="F8" s="50">
        <v>54073.09</v>
      </c>
      <c r="G8" s="48">
        <f>SUM(F8/C8*100)</f>
        <v>73.418446976974366</v>
      </c>
      <c r="H8" s="48">
        <f>SUM(F8/E8*100)</f>
        <v>59.592105593777646</v>
      </c>
    </row>
    <row r="9" spans="2:8" x14ac:dyDescent="0.25">
      <c r="B9" s="33" t="s">
        <v>41</v>
      </c>
      <c r="C9" s="50"/>
      <c r="D9" s="50"/>
      <c r="E9" s="50"/>
      <c r="F9" s="50"/>
      <c r="G9" s="48"/>
      <c r="H9" s="48"/>
    </row>
    <row r="10" spans="2:8" x14ac:dyDescent="0.25">
      <c r="B10" s="33" t="s">
        <v>79</v>
      </c>
      <c r="C10" s="50"/>
      <c r="D10" s="50"/>
      <c r="E10" s="50"/>
      <c r="F10" s="50"/>
      <c r="G10" s="48"/>
      <c r="H10" s="48"/>
    </row>
    <row r="11" spans="2:8" s="54" customFormat="1" ht="38.25" x14ac:dyDescent="0.25">
      <c r="B11" s="56" t="s">
        <v>80</v>
      </c>
      <c r="C11" s="53"/>
      <c r="D11" s="53"/>
      <c r="E11" s="53"/>
      <c r="F11" s="53"/>
      <c r="G11" s="48"/>
      <c r="H11" s="48"/>
    </row>
    <row r="12" spans="2:8" x14ac:dyDescent="0.25">
      <c r="B12" s="33" t="s">
        <v>81</v>
      </c>
      <c r="C12" s="50"/>
      <c r="D12" s="50"/>
      <c r="E12" s="50"/>
      <c r="F12" s="50"/>
      <c r="G12" s="48"/>
      <c r="H12" s="48"/>
    </row>
    <row r="13" spans="2:8" x14ac:dyDescent="0.25">
      <c r="B13" s="33" t="s">
        <v>29</v>
      </c>
      <c r="C13" s="50"/>
      <c r="D13" s="50"/>
      <c r="E13" s="50"/>
      <c r="F13" s="50"/>
      <c r="G13" s="48"/>
      <c r="H13" s="48"/>
    </row>
    <row r="14" spans="2:8" x14ac:dyDescent="0.25">
      <c r="B14" s="7" t="s">
        <v>40</v>
      </c>
      <c r="C14" s="50">
        <f>SUM(C15)</f>
        <v>0</v>
      </c>
      <c r="D14" s="50"/>
      <c r="E14" s="50">
        <f>SUM(E15)</f>
        <v>0</v>
      </c>
      <c r="F14" s="50">
        <f>SUM(F15)</f>
        <v>0</v>
      </c>
      <c r="G14" s="48"/>
      <c r="H14" s="48"/>
    </row>
    <row r="15" spans="2:8" x14ac:dyDescent="0.25">
      <c r="B15" s="32" t="s">
        <v>39</v>
      </c>
      <c r="C15" s="50">
        <v>0</v>
      </c>
      <c r="D15" s="50"/>
      <c r="E15" s="50">
        <v>0</v>
      </c>
      <c r="F15" s="50">
        <v>0</v>
      </c>
      <c r="G15" s="48"/>
      <c r="H15" s="48"/>
    </row>
    <row r="16" spans="2:8" x14ac:dyDescent="0.25">
      <c r="B16" s="7" t="s">
        <v>38</v>
      </c>
      <c r="C16" s="50">
        <f>SUM(C17)</f>
        <v>0.21</v>
      </c>
      <c r="D16" s="50"/>
      <c r="E16" s="50">
        <f>SUM(E17)</f>
        <v>0</v>
      </c>
      <c r="F16" s="50">
        <f>SUM(F17)</f>
        <v>0</v>
      </c>
      <c r="G16" s="48">
        <f>SUM(F16/C16*100)</f>
        <v>0</v>
      </c>
      <c r="H16" s="48" t="e">
        <f>SUM(F16/E16*100)</f>
        <v>#DIV/0!</v>
      </c>
    </row>
    <row r="17" spans="2:8" x14ac:dyDescent="0.25">
      <c r="B17" s="32" t="s">
        <v>37</v>
      </c>
      <c r="C17" s="50">
        <v>0.21</v>
      </c>
      <c r="D17" s="50"/>
      <c r="E17" s="50">
        <v>0</v>
      </c>
      <c r="F17" s="50">
        <v>0</v>
      </c>
      <c r="G17" s="48">
        <f>SUM(F17/C17*100)</f>
        <v>0</v>
      </c>
      <c r="H17" s="48" t="e">
        <f t="shared" ref="H17:H22" si="0">SUM(F17/E17*100)</f>
        <v>#DIV/0!</v>
      </c>
    </row>
    <row r="18" spans="2:8" x14ac:dyDescent="0.25">
      <c r="B18" s="7" t="s">
        <v>82</v>
      </c>
      <c r="C18" s="50">
        <f>SUM(C19)</f>
        <v>12853.7</v>
      </c>
      <c r="D18" s="50"/>
      <c r="E18" s="50">
        <f>SUM(E19)</f>
        <v>14873.89</v>
      </c>
      <c r="F18" s="50">
        <f>SUM(F19)</f>
        <v>4085.39</v>
      </c>
      <c r="G18" s="48">
        <f>SUM(F18/C18*100)</f>
        <v>31.783766541929559</v>
      </c>
      <c r="H18" s="48">
        <f t="shared" si="0"/>
        <v>27.466856350289</v>
      </c>
    </row>
    <row r="19" spans="2:8" x14ac:dyDescent="0.25">
      <c r="B19" s="32" t="s">
        <v>83</v>
      </c>
      <c r="C19" s="50">
        <v>12853.7</v>
      </c>
      <c r="D19" s="50"/>
      <c r="E19" s="50">
        <v>14873.89</v>
      </c>
      <c r="F19" s="50">
        <v>4085.39</v>
      </c>
      <c r="G19" s="48">
        <f>SUM(F19/C19*100)</f>
        <v>31.783766541929559</v>
      </c>
      <c r="H19" s="48">
        <f t="shared" si="0"/>
        <v>27.466856350289</v>
      </c>
    </row>
    <row r="20" spans="2:8" x14ac:dyDescent="0.25">
      <c r="B20" s="7" t="s">
        <v>84</v>
      </c>
      <c r="C20" s="50">
        <f>SUM(C21+C22+C23+C24+C28+C34)</f>
        <v>532292.76</v>
      </c>
      <c r="D20" s="50"/>
      <c r="E20" s="50">
        <v>952183.3</v>
      </c>
      <c r="F20" s="50">
        <f>SUM(F21+F22+F23+F24+F28+F34)</f>
        <v>857498.98</v>
      </c>
      <c r="G20" s="48">
        <f>SUM(F20/C20*100)</f>
        <v>161.09536789491557</v>
      </c>
      <c r="H20" s="48">
        <f t="shared" si="0"/>
        <v>90.056082689120871</v>
      </c>
    </row>
    <row r="21" spans="2:8" x14ac:dyDescent="0.25">
      <c r="B21" s="32" t="s">
        <v>85</v>
      </c>
      <c r="C21" s="50">
        <v>0</v>
      </c>
      <c r="D21" s="50"/>
      <c r="E21" s="50">
        <v>0</v>
      </c>
      <c r="F21" s="50">
        <v>0</v>
      </c>
      <c r="G21" s="48"/>
      <c r="H21" s="48"/>
    </row>
    <row r="22" spans="2:8" x14ac:dyDescent="0.25">
      <c r="B22" s="32" t="s">
        <v>86</v>
      </c>
      <c r="C22" s="50">
        <v>532292.76</v>
      </c>
      <c r="D22" s="50"/>
      <c r="E22" s="50">
        <v>952183.3</v>
      </c>
      <c r="F22" s="50">
        <v>694246.99</v>
      </c>
      <c r="G22" s="48">
        <f>SUM(F22/C22*100)</f>
        <v>130.42578110587112</v>
      </c>
      <c r="H22" s="48">
        <f t="shared" si="0"/>
        <v>72.9110655479885</v>
      </c>
    </row>
    <row r="23" spans="2:8" x14ac:dyDescent="0.25">
      <c r="B23" s="32" t="s">
        <v>87</v>
      </c>
      <c r="C23" s="50"/>
      <c r="D23" s="50"/>
      <c r="E23" s="50"/>
      <c r="F23" s="50"/>
      <c r="G23" s="48"/>
      <c r="H23" s="49"/>
    </row>
    <row r="24" spans="2:8" x14ac:dyDescent="0.25">
      <c r="B24" s="32" t="s">
        <v>88</v>
      </c>
      <c r="C24" s="50">
        <f>SUM(C25:C27)</f>
        <v>0</v>
      </c>
      <c r="D24" s="50"/>
      <c r="E24" s="50">
        <f>SUM(E25:E27)</f>
        <v>0</v>
      </c>
      <c r="F24" s="50">
        <f>SUM(F25:F27)</f>
        <v>0</v>
      </c>
      <c r="G24" s="48"/>
      <c r="H24" s="49"/>
    </row>
    <row r="25" spans="2:8" ht="25.5" x14ac:dyDescent="0.25">
      <c r="B25" s="55" t="s">
        <v>89</v>
      </c>
      <c r="C25" s="50"/>
      <c r="D25" s="50"/>
      <c r="E25" s="50"/>
      <c r="F25" s="50"/>
      <c r="G25" s="48"/>
      <c r="H25" s="49"/>
    </row>
    <row r="26" spans="2:8" x14ac:dyDescent="0.25">
      <c r="B26" s="55" t="s">
        <v>90</v>
      </c>
      <c r="C26" s="50"/>
      <c r="D26" s="50"/>
      <c r="E26" s="50"/>
      <c r="F26" s="50"/>
      <c r="G26" s="48"/>
      <c r="H26" s="49"/>
    </row>
    <row r="27" spans="2:8" x14ac:dyDescent="0.25">
      <c r="B27" s="55" t="s">
        <v>91</v>
      </c>
      <c r="C27" s="50"/>
      <c r="D27" s="50"/>
      <c r="E27" s="50"/>
      <c r="F27" s="50"/>
      <c r="G27" s="48"/>
      <c r="H27" s="49"/>
    </row>
    <row r="28" spans="2:8" x14ac:dyDescent="0.25">
      <c r="B28" s="32" t="s">
        <v>92</v>
      </c>
      <c r="C28" s="50">
        <f>SUM(C29:C33)</f>
        <v>0</v>
      </c>
      <c r="D28" s="50"/>
      <c r="E28" s="50">
        <f>SUM(E29:E33)</f>
        <v>0</v>
      </c>
      <c r="F28" s="50">
        <f>SUM(F29:F33)</f>
        <v>0</v>
      </c>
      <c r="G28" s="48"/>
      <c r="H28" s="49"/>
    </row>
    <row r="29" spans="2:8" x14ac:dyDescent="0.25">
      <c r="B29" s="55" t="s">
        <v>96</v>
      </c>
      <c r="C29" s="50"/>
      <c r="D29" s="50"/>
      <c r="E29" s="50"/>
      <c r="F29" s="50"/>
      <c r="G29" s="48"/>
      <c r="H29" s="49"/>
    </row>
    <row r="30" spans="2:8" x14ac:dyDescent="0.25">
      <c r="B30" s="55" t="s">
        <v>97</v>
      </c>
      <c r="C30" s="50"/>
      <c r="D30" s="50"/>
      <c r="E30" s="50"/>
      <c r="F30" s="50"/>
      <c r="G30" s="48"/>
      <c r="H30" s="49"/>
    </row>
    <row r="31" spans="2:8" ht="25.5" x14ac:dyDescent="0.25">
      <c r="B31" s="55" t="s">
        <v>93</v>
      </c>
      <c r="C31" s="50"/>
      <c r="D31" s="50"/>
      <c r="E31" s="50"/>
      <c r="F31" s="50"/>
      <c r="G31" s="48"/>
      <c r="H31" s="49"/>
    </row>
    <row r="32" spans="2:8" ht="25.5" x14ac:dyDescent="0.25">
      <c r="B32" s="55" t="s">
        <v>94</v>
      </c>
      <c r="C32" s="50"/>
      <c r="D32" s="50"/>
      <c r="E32" s="50"/>
      <c r="F32" s="50"/>
      <c r="G32" s="48"/>
      <c r="H32" s="49"/>
    </row>
    <row r="33" spans="2:8" ht="25.5" x14ac:dyDescent="0.25">
      <c r="B33" s="55" t="s">
        <v>95</v>
      </c>
      <c r="C33" s="50"/>
      <c r="D33" s="50"/>
      <c r="E33" s="50"/>
      <c r="F33" s="50"/>
      <c r="G33" s="48"/>
      <c r="H33" s="49"/>
    </row>
    <row r="34" spans="2:8" x14ac:dyDescent="0.25">
      <c r="B34" s="32" t="s">
        <v>98</v>
      </c>
      <c r="C34" s="50">
        <f>SUM(C35:C38)</f>
        <v>0</v>
      </c>
      <c r="D34" s="50"/>
      <c r="E34" s="50">
        <v>0</v>
      </c>
      <c r="F34" s="50">
        <v>163251.99</v>
      </c>
      <c r="G34" s="48"/>
      <c r="H34" s="49" t="e">
        <f>SUM(F34/E34*100)</f>
        <v>#DIV/0!</v>
      </c>
    </row>
    <row r="35" spans="2:8" x14ac:dyDescent="0.25">
      <c r="B35" s="55" t="s">
        <v>99</v>
      </c>
      <c r="C35" s="50"/>
      <c r="D35" s="50"/>
      <c r="E35" s="50"/>
      <c r="F35" s="50"/>
      <c r="G35" s="48"/>
      <c r="H35" s="49"/>
    </row>
    <row r="36" spans="2:8" x14ac:dyDescent="0.25">
      <c r="B36" s="55" t="s">
        <v>100</v>
      </c>
      <c r="C36" s="50"/>
      <c r="D36" s="50"/>
      <c r="E36" s="50"/>
      <c r="F36" s="50"/>
      <c r="G36" s="48"/>
      <c r="H36" s="49"/>
    </row>
    <row r="37" spans="2:8" ht="25.5" x14ac:dyDescent="0.25">
      <c r="B37" s="55" t="s">
        <v>101</v>
      </c>
      <c r="C37" s="50">
        <v>0</v>
      </c>
      <c r="D37" s="50"/>
      <c r="E37" s="50">
        <v>0</v>
      </c>
      <c r="F37" s="50">
        <v>163251.99</v>
      </c>
      <c r="G37" s="48"/>
      <c r="H37" s="49" t="e">
        <f>SUM(F37/E37*100)</f>
        <v>#DIV/0!</v>
      </c>
    </row>
    <row r="38" spans="2:8" x14ac:dyDescent="0.25">
      <c r="B38" s="55" t="s">
        <v>102</v>
      </c>
      <c r="C38" s="50"/>
      <c r="D38" s="50"/>
      <c r="E38" s="50"/>
      <c r="F38" s="50"/>
      <c r="G38" s="48"/>
      <c r="H38" s="49"/>
    </row>
    <row r="39" spans="2:8" x14ac:dyDescent="0.25">
      <c r="B39" s="7" t="s">
        <v>103</v>
      </c>
      <c r="C39" s="50">
        <f>SUM(C40:C41)</f>
        <v>743.25</v>
      </c>
      <c r="D39" s="50"/>
      <c r="E39" s="50">
        <f>SUM(E40:E41)</f>
        <v>900</v>
      </c>
      <c r="F39" s="50">
        <f>SUM(F40:F41)</f>
        <v>106.2</v>
      </c>
      <c r="G39" s="48">
        <f>SUM(F39/C39*100)</f>
        <v>14.288597376387488</v>
      </c>
      <c r="H39" s="49">
        <f>SUM(F39/E39*100)</f>
        <v>11.8</v>
      </c>
    </row>
    <row r="40" spans="2:8" x14ac:dyDescent="0.25">
      <c r="B40" s="32" t="s">
        <v>104</v>
      </c>
      <c r="C40" s="50">
        <v>743.25</v>
      </c>
      <c r="D40" s="50"/>
      <c r="E40" s="50">
        <v>900</v>
      </c>
      <c r="F40" s="50">
        <v>106.2</v>
      </c>
      <c r="G40" s="48">
        <f>SUM(F40/C40*100)</f>
        <v>14.288597376387488</v>
      </c>
      <c r="H40" s="49">
        <f>SUM(F40/E40*100)</f>
        <v>11.8</v>
      </c>
    </row>
    <row r="41" spans="2:8" x14ac:dyDescent="0.25">
      <c r="B41" s="32" t="s">
        <v>105</v>
      </c>
      <c r="C41" s="50"/>
      <c r="D41" s="50"/>
      <c r="E41" s="50"/>
      <c r="F41" s="50"/>
      <c r="G41" s="48"/>
      <c r="H41" s="49"/>
    </row>
    <row r="42" spans="2:8" ht="38.25" x14ac:dyDescent="0.25">
      <c r="B42" s="7" t="s">
        <v>107</v>
      </c>
      <c r="C42" s="50">
        <f>SUM(C43)</f>
        <v>0</v>
      </c>
      <c r="D42" s="50"/>
      <c r="E42" s="50">
        <f>SUM(E43)</f>
        <v>0</v>
      </c>
      <c r="F42" s="50">
        <f>SUM(F43)</f>
        <v>0</v>
      </c>
      <c r="G42" s="48"/>
      <c r="H42" s="49"/>
    </row>
    <row r="43" spans="2:8" ht="38.25" x14ac:dyDescent="0.25">
      <c r="B43" s="32" t="s">
        <v>106</v>
      </c>
      <c r="C43" s="50"/>
      <c r="D43" s="50"/>
      <c r="E43" s="50"/>
      <c r="F43" s="50"/>
      <c r="G43" s="48"/>
      <c r="H43" s="49"/>
    </row>
    <row r="44" spans="2:8" x14ac:dyDescent="0.25">
      <c r="B44" s="7" t="s">
        <v>108</v>
      </c>
      <c r="C44" s="50">
        <f>SUM(C45:C47)</f>
        <v>0</v>
      </c>
      <c r="D44" s="50"/>
      <c r="E44" s="50">
        <f>SUM(E45:E47)</f>
        <v>0</v>
      </c>
      <c r="F44" s="50">
        <f>SUM(F45:F47)</f>
        <v>0</v>
      </c>
      <c r="G44" s="48"/>
      <c r="H44" s="49"/>
    </row>
    <row r="45" spans="2:8" x14ac:dyDescent="0.25">
      <c r="B45" s="32" t="s">
        <v>109</v>
      </c>
      <c r="C45" s="50"/>
      <c r="D45" s="50"/>
      <c r="E45" s="50"/>
      <c r="F45" s="50"/>
      <c r="G45" s="48"/>
      <c r="H45" s="49"/>
    </row>
    <row r="46" spans="2:8" ht="25.5" x14ac:dyDescent="0.25">
      <c r="B46" s="32" t="s">
        <v>110</v>
      </c>
      <c r="C46" s="50"/>
      <c r="D46" s="50"/>
      <c r="E46" s="50"/>
      <c r="F46" s="50"/>
      <c r="G46" s="48"/>
      <c r="H46" s="49"/>
    </row>
    <row r="47" spans="2:8" ht="25.5" x14ac:dyDescent="0.25">
      <c r="B47" s="32" t="s">
        <v>111</v>
      </c>
      <c r="C47" s="50"/>
      <c r="D47" s="50"/>
      <c r="E47" s="50"/>
      <c r="F47" s="50"/>
      <c r="G47" s="48"/>
      <c r="H47" s="49"/>
    </row>
    <row r="48" spans="2:8" x14ac:dyDescent="0.25">
      <c r="B48" s="32"/>
      <c r="C48" s="50"/>
      <c r="D48" s="50"/>
      <c r="E48" s="50"/>
      <c r="F48" s="50"/>
      <c r="G48" s="48"/>
      <c r="H48" s="49"/>
    </row>
    <row r="49" spans="2:8" ht="15.75" customHeight="1" x14ac:dyDescent="0.25">
      <c r="B49" s="7" t="s">
        <v>44</v>
      </c>
      <c r="C49" s="58">
        <f>SUM(C50+C57+C59+C61+C63+C82+C85+C87)</f>
        <v>645677.6</v>
      </c>
      <c r="D49" s="58"/>
      <c r="E49" s="58">
        <f>SUM(E50+E57+E59+E61+E63+E82+E85+E87)</f>
        <v>1058695.8700000001</v>
      </c>
      <c r="F49" s="58">
        <f>SUM(F50+F57+F59+F61+F63+F82+F85+F87)</f>
        <v>927138.31999999983</v>
      </c>
      <c r="G49" s="48">
        <f>SUM(F49/C49*100)</f>
        <v>143.59152617343392</v>
      </c>
      <c r="H49" s="49">
        <f>SUM(F49/E49*100)</f>
        <v>87.57362206390772</v>
      </c>
    </row>
    <row r="50" spans="2:8" x14ac:dyDescent="0.25">
      <c r="B50" s="7" t="s">
        <v>43</v>
      </c>
      <c r="C50" s="50">
        <f>SUM(C51:C55)</f>
        <v>87239.95</v>
      </c>
      <c r="D50" s="50"/>
      <c r="E50" s="50">
        <f>SUM(E51:E55)</f>
        <v>90738.68</v>
      </c>
      <c r="F50" s="50">
        <f>SUM(F51:F55)</f>
        <v>57402.46</v>
      </c>
      <c r="G50" s="48">
        <f>SUM(F50/C50*100)</f>
        <v>65.798364166875373</v>
      </c>
      <c r="H50" s="48">
        <f>SUM(F50/E50*100)</f>
        <v>63.261290554369985</v>
      </c>
    </row>
    <row r="51" spans="2:8" x14ac:dyDescent="0.25">
      <c r="B51" s="34" t="s">
        <v>42</v>
      </c>
      <c r="C51" s="50">
        <v>87239.95</v>
      </c>
      <c r="D51" s="50"/>
      <c r="E51" s="50">
        <v>90738.68</v>
      </c>
      <c r="F51" s="50">
        <v>57402.46</v>
      </c>
      <c r="G51" s="48">
        <f>SUM(F51/C51*100)</f>
        <v>65.798364166875373</v>
      </c>
      <c r="H51" s="48">
        <f>SUM(F51/E51*100)</f>
        <v>63.261290554369985</v>
      </c>
    </row>
    <row r="52" spans="2:8" x14ac:dyDescent="0.25">
      <c r="B52" s="33" t="s">
        <v>41</v>
      </c>
      <c r="C52" s="50"/>
      <c r="D52" s="50"/>
      <c r="E52" s="50"/>
      <c r="F52" s="50"/>
      <c r="G52" s="48"/>
      <c r="H52" s="49"/>
    </row>
    <row r="53" spans="2:8" x14ac:dyDescent="0.25">
      <c r="B53" s="33" t="s">
        <v>79</v>
      </c>
      <c r="C53" s="50"/>
      <c r="D53" s="50"/>
      <c r="E53" s="50"/>
      <c r="F53" s="50"/>
      <c r="G53" s="48"/>
      <c r="H53" s="49"/>
    </row>
    <row r="54" spans="2:8" ht="38.25" x14ac:dyDescent="0.25">
      <c r="B54" s="56" t="s">
        <v>80</v>
      </c>
      <c r="C54" s="53"/>
      <c r="D54" s="53"/>
      <c r="E54" s="53"/>
      <c r="F54" s="53"/>
      <c r="G54" s="48"/>
      <c r="H54" s="49"/>
    </row>
    <row r="55" spans="2:8" x14ac:dyDescent="0.25">
      <c r="B55" s="33" t="s">
        <v>81</v>
      </c>
      <c r="C55" s="50"/>
      <c r="D55" s="50"/>
      <c r="E55" s="50"/>
      <c r="F55" s="50"/>
      <c r="G55" s="48"/>
      <c r="H55" s="49"/>
    </row>
    <row r="56" spans="2:8" x14ac:dyDescent="0.25">
      <c r="B56" s="33" t="s">
        <v>29</v>
      </c>
      <c r="C56" s="50"/>
      <c r="D56" s="50"/>
      <c r="E56" s="50"/>
      <c r="F56" s="50"/>
      <c r="G56" s="48"/>
      <c r="H56" s="49"/>
    </row>
    <row r="57" spans="2:8" x14ac:dyDescent="0.25">
      <c r="B57" s="7" t="s">
        <v>40</v>
      </c>
      <c r="C57" s="50">
        <f>SUM(C58)</f>
        <v>0</v>
      </c>
      <c r="D57" s="50"/>
      <c r="E57" s="50">
        <f>SUM(E58)</f>
        <v>0</v>
      </c>
      <c r="F57" s="50">
        <f>SUM(F58)</f>
        <v>0</v>
      </c>
      <c r="G57" s="48"/>
      <c r="H57" s="49"/>
    </row>
    <row r="58" spans="2:8" x14ac:dyDescent="0.25">
      <c r="B58" s="32" t="s">
        <v>39</v>
      </c>
      <c r="C58" s="50"/>
      <c r="D58" s="50"/>
      <c r="E58" s="50"/>
      <c r="F58" s="50"/>
      <c r="G58" s="48"/>
      <c r="H58" s="49"/>
    </row>
    <row r="59" spans="2:8" x14ac:dyDescent="0.25">
      <c r="B59" s="7" t="s">
        <v>38</v>
      </c>
      <c r="C59" s="50">
        <f>SUM(C60)</f>
        <v>0</v>
      </c>
      <c r="D59" s="50"/>
      <c r="E59" s="50">
        <f>SUM(E60)</f>
        <v>0</v>
      </c>
      <c r="F59" s="50">
        <f>SUM(F60)</f>
        <v>0</v>
      </c>
      <c r="G59" s="48" t="e">
        <f>SUM(F59/C59*100)</f>
        <v>#DIV/0!</v>
      </c>
      <c r="H59" s="48" t="e">
        <f>SUM(F59/E59*100)</f>
        <v>#DIV/0!</v>
      </c>
    </row>
    <row r="60" spans="2:8" x14ac:dyDescent="0.25">
      <c r="B60" s="32" t="s">
        <v>37</v>
      </c>
      <c r="C60" s="50">
        <v>0</v>
      </c>
      <c r="D60" s="50"/>
      <c r="E60" s="50">
        <v>0</v>
      </c>
      <c r="F60" s="50">
        <v>0</v>
      </c>
      <c r="G60" s="48" t="e">
        <f>SUM(F60/C60*100)</f>
        <v>#DIV/0!</v>
      </c>
      <c r="H60" s="48" t="e">
        <f t="shared" ref="H60:H65" si="1">SUM(F60/E60*100)</f>
        <v>#DIV/0!</v>
      </c>
    </row>
    <row r="61" spans="2:8" x14ac:dyDescent="0.25">
      <c r="B61" s="7" t="s">
        <v>82</v>
      </c>
      <c r="C61" s="50">
        <f>SUM(C62)</f>
        <v>1078.77</v>
      </c>
      <c r="D61" s="50"/>
      <c r="E61" s="50">
        <f>SUM(E62)</f>
        <v>14873.89</v>
      </c>
      <c r="F61" s="50">
        <f>SUM(F62)</f>
        <v>3293.26</v>
      </c>
      <c r="G61" s="48">
        <f>SUM(F61/C61*100)</f>
        <v>305.2791605254132</v>
      </c>
      <c r="H61" s="48">
        <f t="shared" si="1"/>
        <v>22.141215243624902</v>
      </c>
    </row>
    <row r="62" spans="2:8" x14ac:dyDescent="0.25">
      <c r="B62" s="32" t="s">
        <v>83</v>
      </c>
      <c r="C62" s="50">
        <v>1078.77</v>
      </c>
      <c r="D62" s="50"/>
      <c r="E62" s="50">
        <v>14873.89</v>
      </c>
      <c r="F62" s="50">
        <v>3293.26</v>
      </c>
      <c r="G62" s="48">
        <f>SUM(F62/C62*100)</f>
        <v>305.2791605254132</v>
      </c>
      <c r="H62" s="48">
        <f t="shared" si="1"/>
        <v>22.141215243624902</v>
      </c>
    </row>
    <row r="63" spans="2:8" x14ac:dyDescent="0.25">
      <c r="B63" s="7" t="s">
        <v>84</v>
      </c>
      <c r="C63" s="50">
        <v>557308.74</v>
      </c>
      <c r="D63" s="50"/>
      <c r="E63" s="50">
        <f>SUM(E64+E65+E66+E67+E71+E77)</f>
        <v>953083.3</v>
      </c>
      <c r="F63" s="50">
        <f>SUM(F64+F65+F66+F67+F71+F77)</f>
        <v>866336.39999999991</v>
      </c>
      <c r="G63" s="48">
        <f>SUM(F63/C63*100)</f>
        <v>155.44999348117165</v>
      </c>
      <c r="H63" s="48">
        <f t="shared" si="1"/>
        <v>90.898287694265534</v>
      </c>
    </row>
    <row r="64" spans="2:8" x14ac:dyDescent="0.25">
      <c r="B64" s="32" t="s">
        <v>85</v>
      </c>
      <c r="C64" s="50">
        <v>0</v>
      </c>
      <c r="D64" s="50"/>
      <c r="E64" s="50">
        <v>0</v>
      </c>
      <c r="F64" s="50">
        <v>0</v>
      </c>
      <c r="G64" s="48"/>
      <c r="H64" s="48" t="e">
        <f t="shared" si="1"/>
        <v>#DIV/0!</v>
      </c>
    </row>
    <row r="65" spans="2:8" x14ac:dyDescent="0.25">
      <c r="B65" s="32" t="s">
        <v>86</v>
      </c>
      <c r="C65" s="50">
        <v>557308.74</v>
      </c>
      <c r="D65" s="50"/>
      <c r="E65" s="50">
        <v>625390.52</v>
      </c>
      <c r="F65" s="50">
        <v>660305.46</v>
      </c>
      <c r="G65" s="48">
        <f>SUM(F65/C65*100)</f>
        <v>118.48108823845109</v>
      </c>
      <c r="H65" s="48">
        <f t="shared" si="1"/>
        <v>105.58290202416242</v>
      </c>
    </row>
    <row r="66" spans="2:8" x14ac:dyDescent="0.25">
      <c r="B66" s="32" t="s">
        <v>87</v>
      </c>
      <c r="C66" s="50"/>
      <c r="D66" s="50"/>
      <c r="E66" s="50"/>
      <c r="F66" s="50"/>
      <c r="G66" s="48"/>
      <c r="H66" s="49"/>
    </row>
    <row r="67" spans="2:8" x14ac:dyDescent="0.25">
      <c r="B67" s="32" t="s">
        <v>88</v>
      </c>
      <c r="C67" s="50">
        <f>SUM(C68:C70)</f>
        <v>0</v>
      </c>
      <c r="D67" s="50"/>
      <c r="E67" s="50">
        <f>SUM(E68:E70)</f>
        <v>0</v>
      </c>
      <c r="F67" s="50">
        <f>SUM(F68:F70)</f>
        <v>0</v>
      </c>
      <c r="G67" s="48"/>
      <c r="H67" s="49"/>
    </row>
    <row r="68" spans="2:8" ht="25.5" x14ac:dyDescent="0.25">
      <c r="B68" s="55" t="s">
        <v>89</v>
      </c>
      <c r="C68" s="50"/>
      <c r="D68" s="50"/>
      <c r="E68" s="50"/>
      <c r="F68" s="50"/>
      <c r="G68" s="48"/>
      <c r="H68" s="49"/>
    </row>
    <row r="69" spans="2:8" x14ac:dyDescent="0.25">
      <c r="B69" s="55" t="s">
        <v>90</v>
      </c>
      <c r="C69" s="50"/>
      <c r="D69" s="50"/>
      <c r="E69" s="50"/>
      <c r="F69" s="50"/>
      <c r="G69" s="48"/>
      <c r="H69" s="49"/>
    </row>
    <row r="70" spans="2:8" x14ac:dyDescent="0.25">
      <c r="B70" s="55" t="s">
        <v>91</v>
      </c>
      <c r="C70" s="50"/>
      <c r="D70" s="50"/>
      <c r="E70" s="50"/>
      <c r="F70" s="50"/>
      <c r="G70" s="48"/>
      <c r="H70" s="49"/>
    </row>
    <row r="71" spans="2:8" x14ac:dyDescent="0.25">
      <c r="B71" s="32" t="s">
        <v>92</v>
      </c>
      <c r="C71" s="50">
        <f>SUM(C72:C76)</f>
        <v>0</v>
      </c>
      <c r="D71" s="50"/>
      <c r="E71" s="50">
        <f>SUM(E72:E76)</f>
        <v>0</v>
      </c>
      <c r="F71" s="50">
        <f>SUM(F72:F76)</f>
        <v>0</v>
      </c>
      <c r="G71" s="48"/>
      <c r="H71" s="49"/>
    </row>
    <row r="72" spans="2:8" x14ac:dyDescent="0.25">
      <c r="B72" s="55" t="s">
        <v>96</v>
      </c>
      <c r="C72" s="50"/>
      <c r="D72" s="50"/>
      <c r="E72" s="50"/>
      <c r="F72" s="50"/>
      <c r="G72" s="48"/>
      <c r="H72" s="49"/>
    </row>
    <row r="73" spans="2:8" x14ac:dyDescent="0.25">
      <c r="B73" s="55" t="s">
        <v>97</v>
      </c>
      <c r="C73" s="50"/>
      <c r="D73" s="50"/>
      <c r="E73" s="50"/>
      <c r="F73" s="50"/>
      <c r="G73" s="48"/>
      <c r="H73" s="49"/>
    </row>
    <row r="74" spans="2:8" ht="25.5" x14ac:dyDescent="0.25">
      <c r="B74" s="55" t="s">
        <v>93</v>
      </c>
      <c r="C74" s="50"/>
      <c r="D74" s="50"/>
      <c r="E74" s="50"/>
      <c r="F74" s="50"/>
      <c r="G74" s="48"/>
      <c r="H74" s="49"/>
    </row>
    <row r="75" spans="2:8" ht="25.5" x14ac:dyDescent="0.25">
      <c r="B75" s="55" t="s">
        <v>94</v>
      </c>
      <c r="C75" s="50"/>
      <c r="D75" s="50"/>
      <c r="E75" s="50"/>
      <c r="F75" s="50"/>
      <c r="G75" s="48"/>
      <c r="H75" s="48"/>
    </row>
    <row r="76" spans="2:8" ht="25.5" x14ac:dyDescent="0.25">
      <c r="B76" s="55" t="s">
        <v>95</v>
      </c>
      <c r="C76" s="50"/>
      <c r="D76" s="50"/>
      <c r="E76" s="50"/>
      <c r="F76" s="50"/>
      <c r="G76" s="48"/>
      <c r="H76" s="48"/>
    </row>
    <row r="77" spans="2:8" x14ac:dyDescent="0.25">
      <c r="B77" s="32" t="s">
        <v>98</v>
      </c>
      <c r="C77" s="50">
        <f>SUM(C78:C81)</f>
        <v>0</v>
      </c>
      <c r="D77" s="50"/>
      <c r="E77" s="50">
        <f>SUM(E78:E81)</f>
        <v>327692.78000000003</v>
      </c>
      <c r="F77" s="50">
        <f>SUM(F78:F81)</f>
        <v>206030.94</v>
      </c>
      <c r="G77" s="48" t="e">
        <f>SUM(F77/C77*100)</f>
        <v>#DIV/0!</v>
      </c>
      <c r="H77" s="48">
        <f>SUM(F77/E77*100)</f>
        <v>62.873200929236219</v>
      </c>
    </row>
    <row r="78" spans="2:8" x14ac:dyDescent="0.25">
      <c r="B78" s="55" t="s">
        <v>99</v>
      </c>
      <c r="C78" s="50"/>
      <c r="D78" s="50"/>
      <c r="E78" s="50"/>
      <c r="F78" s="50"/>
      <c r="G78" s="48"/>
      <c r="H78" s="48"/>
    </row>
    <row r="79" spans="2:8" x14ac:dyDescent="0.25">
      <c r="B79" s="55" t="s">
        <v>100</v>
      </c>
      <c r="C79" s="50"/>
      <c r="D79" s="50"/>
      <c r="E79" s="50"/>
      <c r="F79" s="50"/>
      <c r="G79" s="48"/>
      <c r="H79" s="48"/>
    </row>
    <row r="80" spans="2:8" ht="25.5" x14ac:dyDescent="0.25">
      <c r="B80" s="55" t="s">
        <v>101</v>
      </c>
      <c r="C80" s="50">
        <v>0</v>
      </c>
      <c r="D80" s="50"/>
      <c r="E80" s="50">
        <v>327692.78000000003</v>
      </c>
      <c r="F80" s="50">
        <v>206030.94</v>
      </c>
      <c r="G80" s="48" t="e">
        <f>SUM(F80/C80*100)</f>
        <v>#DIV/0!</v>
      </c>
      <c r="H80" s="48">
        <f>SUM(F80/E80*100)</f>
        <v>62.873200929236219</v>
      </c>
    </row>
    <row r="81" spans="2:8" x14ac:dyDescent="0.25">
      <c r="B81" s="55" t="s">
        <v>102</v>
      </c>
      <c r="C81" s="50"/>
      <c r="D81" s="50"/>
      <c r="E81" s="50"/>
      <c r="F81" s="50"/>
      <c r="G81" s="48"/>
      <c r="H81" s="48"/>
    </row>
    <row r="82" spans="2:8" x14ac:dyDescent="0.25">
      <c r="B82" s="7" t="s">
        <v>103</v>
      </c>
      <c r="C82" s="50">
        <f>SUM(C83:C84)</f>
        <v>50.14</v>
      </c>
      <c r="D82" s="50"/>
      <c r="E82" s="50">
        <f>SUM(E83:E84)</f>
        <v>0</v>
      </c>
      <c r="F82" s="50">
        <v>106.2</v>
      </c>
      <c r="G82" s="48">
        <f>SUM(F82/C82*100)</f>
        <v>211.80694056641403</v>
      </c>
      <c r="H82" s="48" t="e">
        <f>SUM(F82/E82*100)</f>
        <v>#DIV/0!</v>
      </c>
    </row>
    <row r="83" spans="2:8" x14ac:dyDescent="0.25">
      <c r="B83" s="32" t="s">
        <v>104</v>
      </c>
      <c r="C83" s="50">
        <v>50.14</v>
      </c>
      <c r="D83" s="50"/>
      <c r="E83" s="50">
        <v>0</v>
      </c>
      <c r="F83" s="50">
        <v>106.2</v>
      </c>
      <c r="G83" s="48">
        <f>SUM(F83/C83*100)</f>
        <v>211.80694056641403</v>
      </c>
      <c r="H83" s="48" t="e">
        <f>SUM(F83/E83*100)</f>
        <v>#DIV/0!</v>
      </c>
    </row>
    <row r="84" spans="2:8" x14ac:dyDescent="0.25">
      <c r="B84" s="32" t="s">
        <v>105</v>
      </c>
      <c r="C84" s="50"/>
      <c r="D84" s="50"/>
      <c r="E84" s="50"/>
      <c r="F84" s="50"/>
      <c r="G84" s="48"/>
      <c r="H84" s="49"/>
    </row>
    <row r="85" spans="2:8" ht="38.25" x14ac:dyDescent="0.25">
      <c r="B85" s="7" t="s">
        <v>107</v>
      </c>
      <c r="C85" s="50">
        <f>SUM(C86)</f>
        <v>0</v>
      </c>
      <c r="D85" s="50"/>
      <c r="E85" s="50">
        <f>SUM(E86)</f>
        <v>0</v>
      </c>
      <c r="F85" s="50">
        <f>SUM(F86)</f>
        <v>0</v>
      </c>
      <c r="G85" s="48"/>
      <c r="H85" s="49"/>
    </row>
    <row r="86" spans="2:8" ht="38.25" x14ac:dyDescent="0.25">
      <c r="B86" s="32" t="s">
        <v>106</v>
      </c>
      <c r="C86" s="50"/>
      <c r="D86" s="50"/>
      <c r="E86" s="50"/>
      <c r="F86" s="50"/>
      <c r="G86" s="48"/>
      <c r="H86" s="49"/>
    </row>
    <row r="87" spans="2:8" x14ac:dyDescent="0.25">
      <c r="B87" s="7" t="s">
        <v>108</v>
      </c>
      <c r="C87" s="50">
        <f>SUM(C88:C90)</f>
        <v>0</v>
      </c>
      <c r="D87" s="50"/>
      <c r="E87" s="50">
        <f>SUM(E88:E90)</f>
        <v>0</v>
      </c>
      <c r="F87" s="50">
        <f>SUM(F88:F90)</f>
        <v>0</v>
      </c>
      <c r="G87" s="48"/>
      <c r="H87" s="49"/>
    </row>
    <row r="88" spans="2:8" x14ac:dyDescent="0.25">
      <c r="B88" s="32" t="s">
        <v>109</v>
      </c>
      <c r="C88" s="50"/>
      <c r="D88" s="50"/>
      <c r="E88" s="50"/>
      <c r="F88" s="50"/>
      <c r="G88" s="48"/>
      <c r="H88" s="49"/>
    </row>
    <row r="89" spans="2:8" ht="25.5" x14ac:dyDescent="0.25">
      <c r="B89" s="32" t="s">
        <v>110</v>
      </c>
      <c r="C89" s="50"/>
      <c r="D89" s="50"/>
      <c r="E89" s="50"/>
      <c r="F89" s="50"/>
      <c r="G89" s="48"/>
      <c r="H89" s="49"/>
    </row>
    <row r="90" spans="2:8" ht="25.5" x14ac:dyDescent="0.25">
      <c r="B90" s="32" t="s">
        <v>111</v>
      </c>
      <c r="C90" s="50"/>
      <c r="D90" s="50"/>
      <c r="E90" s="50"/>
      <c r="F90" s="50"/>
      <c r="G90" s="48"/>
      <c r="H90" s="49"/>
    </row>
  </sheetData>
  <mergeCells count="1">
    <mergeCell ref="B2:H2"/>
  </mergeCells>
  <pageMargins left="0.25" right="0.25" top="0.75" bottom="0.75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7"/>
  <sheetViews>
    <sheetView workbookViewId="0">
      <selection activeCell="F14" sqref="F1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170" t="s">
        <v>53</v>
      </c>
      <c r="C2" s="170"/>
      <c r="D2" s="170"/>
      <c r="E2" s="170"/>
      <c r="F2" s="170"/>
      <c r="G2" s="170"/>
      <c r="H2" s="170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25.5" x14ac:dyDescent="0.25">
      <c r="B4" s="43" t="s">
        <v>7</v>
      </c>
      <c r="C4" s="43" t="s">
        <v>256</v>
      </c>
      <c r="D4" s="43" t="s">
        <v>59</v>
      </c>
      <c r="E4" s="43" t="s">
        <v>56</v>
      </c>
      <c r="F4" s="43" t="s">
        <v>257</v>
      </c>
      <c r="G4" s="43" t="s">
        <v>22</v>
      </c>
      <c r="H4" s="43" t="s">
        <v>57</v>
      </c>
    </row>
    <row r="5" spans="2:8" x14ac:dyDescent="0.25">
      <c r="B5" s="43">
        <v>1</v>
      </c>
      <c r="C5" s="43">
        <v>2</v>
      </c>
      <c r="D5" s="43">
        <v>3</v>
      </c>
      <c r="E5" s="43">
        <v>4</v>
      </c>
      <c r="F5" s="43">
        <v>5</v>
      </c>
      <c r="G5" s="43" t="s">
        <v>24</v>
      </c>
      <c r="H5" s="43" t="s">
        <v>25</v>
      </c>
    </row>
    <row r="6" spans="2:8" ht="15.75" customHeight="1" x14ac:dyDescent="0.25">
      <c r="B6" s="7" t="s">
        <v>44</v>
      </c>
      <c r="C6" s="5"/>
      <c r="D6" s="5"/>
      <c r="E6" s="5"/>
      <c r="F6" s="30"/>
      <c r="G6" s="49"/>
      <c r="H6" s="49"/>
    </row>
    <row r="7" spans="2:8" ht="15.75" customHeight="1" x14ac:dyDescent="0.25">
      <c r="B7" s="7" t="s">
        <v>9</v>
      </c>
      <c r="C7" s="5"/>
      <c r="D7" s="5"/>
      <c r="E7" s="5"/>
      <c r="F7" s="30"/>
      <c r="G7" s="49"/>
      <c r="H7" s="49"/>
    </row>
    <row r="8" spans="2:8" ht="25.5" x14ac:dyDescent="0.25">
      <c r="B8" s="14" t="s">
        <v>10</v>
      </c>
      <c r="C8" s="5"/>
      <c r="D8" s="5"/>
      <c r="E8" s="5"/>
      <c r="F8" s="30"/>
      <c r="G8" s="49"/>
      <c r="H8" s="49"/>
    </row>
    <row r="9" spans="2:8" x14ac:dyDescent="0.25">
      <c r="B9" s="35" t="s">
        <v>11</v>
      </c>
      <c r="C9" s="5"/>
      <c r="D9" s="5"/>
      <c r="E9" s="5"/>
      <c r="F9" s="30"/>
      <c r="G9" s="49"/>
      <c r="H9" s="49"/>
    </row>
    <row r="10" spans="2:8" x14ac:dyDescent="0.25">
      <c r="B10" s="13" t="s">
        <v>21</v>
      </c>
      <c r="C10" s="5"/>
      <c r="D10" s="5"/>
      <c r="E10" s="5"/>
      <c r="F10" s="30"/>
      <c r="G10" s="49"/>
      <c r="H10" s="49"/>
    </row>
    <row r="11" spans="2:8" x14ac:dyDescent="0.25">
      <c r="B11" s="7" t="s">
        <v>12</v>
      </c>
      <c r="C11" s="5"/>
      <c r="D11" s="5"/>
      <c r="E11" s="6"/>
      <c r="F11" s="30"/>
      <c r="G11" s="49"/>
      <c r="H11" s="49"/>
    </row>
    <row r="12" spans="2:8" ht="25.5" x14ac:dyDescent="0.25">
      <c r="B12" s="32" t="s">
        <v>13</v>
      </c>
      <c r="C12" s="5"/>
      <c r="D12" s="5"/>
      <c r="E12" s="6"/>
      <c r="F12" s="30"/>
      <c r="G12" s="49"/>
      <c r="H12" s="49"/>
    </row>
    <row r="13" spans="2:8" x14ac:dyDescent="0.25">
      <c r="B13" s="12" t="s">
        <v>21</v>
      </c>
      <c r="C13" s="5"/>
      <c r="D13" s="5"/>
      <c r="E13" s="6"/>
      <c r="F13" s="30"/>
      <c r="G13" s="49"/>
      <c r="H13" s="49"/>
    </row>
    <row r="14" spans="2:8" x14ac:dyDescent="0.25">
      <c r="B14" s="7" t="s">
        <v>189</v>
      </c>
      <c r="C14" s="50">
        <f>SUM(C15)</f>
        <v>645677.6</v>
      </c>
      <c r="D14" s="50"/>
      <c r="E14" s="50">
        <f>SUM(E15)</f>
        <v>1058695.8700000001</v>
      </c>
      <c r="F14" s="50">
        <f>SUM(F15)</f>
        <v>927138.12</v>
      </c>
      <c r="G14" s="49">
        <f>SUM(F14/C14*100)</f>
        <v>143.59149519822276</v>
      </c>
      <c r="H14" s="49">
        <f>SUM(F14/E14*100)</f>
        <v>87.573603172741187</v>
      </c>
    </row>
    <row r="15" spans="2:8" x14ac:dyDescent="0.25">
      <c r="B15" s="70" t="s">
        <v>190</v>
      </c>
      <c r="C15" s="50">
        <f>SUM(C16:C17)</f>
        <v>645677.6</v>
      </c>
      <c r="D15" s="50"/>
      <c r="E15" s="50">
        <f>SUM(E16:E17)</f>
        <v>1058695.8700000001</v>
      </c>
      <c r="F15" s="50">
        <f>SUM(F16:F17)</f>
        <v>927138.12</v>
      </c>
      <c r="G15" s="49">
        <f>SUM(F15/C15*100)</f>
        <v>143.59149519822276</v>
      </c>
      <c r="H15" s="49">
        <f>SUM(F15/E15*100)</f>
        <v>87.573603172741187</v>
      </c>
    </row>
    <row r="16" spans="2:8" x14ac:dyDescent="0.25">
      <c r="B16" s="71" t="s">
        <v>191</v>
      </c>
      <c r="C16" s="61">
        <v>20706.16</v>
      </c>
      <c r="D16" s="61"/>
      <c r="E16" s="61">
        <v>30815</v>
      </c>
      <c r="F16" s="62">
        <v>39828.79</v>
      </c>
      <c r="G16" s="49">
        <f>SUM(F16/C16*100)</f>
        <v>192.35237243409691</v>
      </c>
      <c r="H16" s="49">
        <f>SUM(F16/E16*100)</f>
        <v>129.25130618205421</v>
      </c>
    </row>
    <row r="17" spans="2:8" x14ac:dyDescent="0.25">
      <c r="B17" s="71" t="s">
        <v>192</v>
      </c>
      <c r="C17" s="61">
        <v>624971.43999999994</v>
      </c>
      <c r="D17" s="61"/>
      <c r="E17" s="61">
        <v>1027880.87</v>
      </c>
      <c r="F17" s="62">
        <v>887309.33</v>
      </c>
      <c r="G17" s="49">
        <f>SUM(F17/C17*100)</f>
        <v>141.97598053440649</v>
      </c>
      <c r="H17" s="49">
        <f>SUM(F17/E17*100)</f>
        <v>86.324140851069629</v>
      </c>
    </row>
  </sheetData>
  <mergeCells count="1">
    <mergeCell ref="B2:H2"/>
  </mergeCells>
  <pageMargins left="0.25" right="0.25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workbookViewId="0">
      <selection activeCell="G17" sqref="G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2:12" ht="18" customHeight="1" x14ac:dyDescent="0.25">
      <c r="B2" s="170" t="s">
        <v>75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2:12" ht="15.75" customHeight="1" x14ac:dyDescent="0.25">
      <c r="B3" s="170" t="s">
        <v>47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</row>
    <row r="4" spans="2:12" ht="18" x14ac:dyDescent="0.25">
      <c r="B4" s="20"/>
      <c r="C4" s="20"/>
      <c r="D4" s="20"/>
      <c r="E4" s="20"/>
      <c r="F4" s="20"/>
      <c r="G4" s="20"/>
      <c r="H4" s="20"/>
      <c r="I4" s="20"/>
      <c r="J4" s="3"/>
      <c r="K4" s="3"/>
      <c r="L4" s="3"/>
    </row>
    <row r="5" spans="2:12" ht="25.5" customHeight="1" x14ac:dyDescent="0.25">
      <c r="B5" s="180" t="s">
        <v>7</v>
      </c>
      <c r="C5" s="181"/>
      <c r="D5" s="181"/>
      <c r="E5" s="181"/>
      <c r="F5" s="182"/>
      <c r="G5" s="44" t="s">
        <v>251</v>
      </c>
      <c r="H5" s="43" t="s">
        <v>59</v>
      </c>
      <c r="I5" s="44" t="s">
        <v>58</v>
      </c>
      <c r="J5" s="44" t="s">
        <v>252</v>
      </c>
      <c r="K5" s="44" t="s">
        <v>22</v>
      </c>
      <c r="L5" s="44" t="s">
        <v>57</v>
      </c>
    </row>
    <row r="6" spans="2:12" x14ac:dyDescent="0.25">
      <c r="B6" s="180">
        <v>1</v>
      </c>
      <c r="C6" s="181"/>
      <c r="D6" s="181"/>
      <c r="E6" s="181"/>
      <c r="F6" s="182"/>
      <c r="G6" s="44">
        <v>2</v>
      </c>
      <c r="H6" s="44">
        <v>3</v>
      </c>
      <c r="I6" s="44">
        <v>4</v>
      </c>
      <c r="J6" s="44">
        <v>5</v>
      </c>
      <c r="K6" s="44" t="s">
        <v>24</v>
      </c>
      <c r="L6" s="44" t="s">
        <v>25</v>
      </c>
    </row>
    <row r="7" spans="2:12" ht="25.5" x14ac:dyDescent="0.25">
      <c r="B7" s="7">
        <v>8</v>
      </c>
      <c r="C7" s="7"/>
      <c r="D7" s="7"/>
      <c r="E7" s="7"/>
      <c r="F7" s="7" t="s">
        <v>14</v>
      </c>
      <c r="G7" s="50">
        <f t="shared" ref="G7:J9" si="0">SUM(G8)</f>
        <v>0</v>
      </c>
      <c r="H7" s="50">
        <f t="shared" si="0"/>
        <v>0</v>
      </c>
      <c r="I7" s="50">
        <f t="shared" si="0"/>
        <v>0</v>
      </c>
      <c r="J7" s="50">
        <f t="shared" si="0"/>
        <v>0</v>
      </c>
      <c r="K7" s="73" t="e">
        <f>SUM(J7/G7*100)</f>
        <v>#DIV/0!</v>
      </c>
      <c r="L7" s="73" t="e">
        <f>SUM(J7/I7*100)</f>
        <v>#DIV/0!</v>
      </c>
    </row>
    <row r="8" spans="2:12" x14ac:dyDescent="0.25">
      <c r="B8" s="7"/>
      <c r="C8" s="12">
        <v>84</v>
      </c>
      <c r="D8" s="12"/>
      <c r="E8" s="12"/>
      <c r="F8" s="12" t="s">
        <v>19</v>
      </c>
      <c r="G8" s="50">
        <f t="shared" si="0"/>
        <v>0</v>
      </c>
      <c r="H8" s="50">
        <f t="shared" si="0"/>
        <v>0</v>
      </c>
      <c r="I8" s="50">
        <f t="shared" si="0"/>
        <v>0</v>
      </c>
      <c r="J8" s="50">
        <f t="shared" si="0"/>
        <v>0</v>
      </c>
      <c r="K8" s="73" t="e">
        <f t="shared" ref="K8:K15" si="1">SUM(J8/G8*100)</f>
        <v>#DIV/0!</v>
      </c>
      <c r="L8" s="73" t="e">
        <f t="shared" ref="L8:L15" si="2">SUM(J8/I8*100)</f>
        <v>#DIV/0!</v>
      </c>
    </row>
    <row r="9" spans="2:12" ht="51" x14ac:dyDescent="0.25">
      <c r="B9" s="8"/>
      <c r="C9" s="8"/>
      <c r="D9" s="8">
        <v>841</v>
      </c>
      <c r="E9" s="8"/>
      <c r="F9" s="31" t="s">
        <v>48</v>
      </c>
      <c r="G9" s="50">
        <f t="shared" si="0"/>
        <v>0</v>
      </c>
      <c r="H9" s="50">
        <f t="shared" si="0"/>
        <v>0</v>
      </c>
      <c r="I9" s="50">
        <f t="shared" si="0"/>
        <v>0</v>
      </c>
      <c r="J9" s="50">
        <f t="shared" si="0"/>
        <v>0</v>
      </c>
      <c r="K9" s="73" t="e">
        <f t="shared" si="1"/>
        <v>#DIV/0!</v>
      </c>
      <c r="L9" s="73" t="e">
        <f t="shared" si="2"/>
        <v>#DIV/0!</v>
      </c>
    </row>
    <row r="10" spans="2:12" s="60" customFormat="1" ht="25.5" x14ac:dyDescent="0.25">
      <c r="B10" s="9"/>
      <c r="C10" s="9"/>
      <c r="D10" s="9"/>
      <c r="E10" s="9">
        <v>8413</v>
      </c>
      <c r="F10" s="14" t="s">
        <v>49</v>
      </c>
      <c r="G10" s="61">
        <v>0</v>
      </c>
      <c r="H10" s="61">
        <v>0</v>
      </c>
      <c r="I10" s="61">
        <v>0</v>
      </c>
      <c r="J10" s="72">
        <v>0</v>
      </c>
      <c r="K10" s="73" t="e">
        <f t="shared" si="1"/>
        <v>#DIV/0!</v>
      </c>
      <c r="L10" s="73" t="e">
        <f t="shared" si="2"/>
        <v>#DIV/0!</v>
      </c>
    </row>
    <row r="11" spans="2:12" x14ac:dyDescent="0.25">
      <c r="B11" s="8"/>
      <c r="C11" s="8"/>
      <c r="D11" s="8"/>
      <c r="E11" s="9" t="s">
        <v>29</v>
      </c>
      <c r="F11" s="14"/>
      <c r="G11" s="50"/>
      <c r="H11" s="50"/>
      <c r="I11" s="50"/>
      <c r="J11" s="65"/>
      <c r="K11" s="73" t="e">
        <f t="shared" si="1"/>
        <v>#DIV/0!</v>
      </c>
      <c r="L11" s="73" t="e">
        <f t="shared" si="2"/>
        <v>#DIV/0!</v>
      </c>
    </row>
    <row r="12" spans="2:12" ht="25.5" x14ac:dyDescent="0.25">
      <c r="B12" s="10">
        <v>5</v>
      </c>
      <c r="C12" s="11"/>
      <c r="D12" s="11"/>
      <c r="E12" s="11"/>
      <c r="F12" s="23" t="s">
        <v>15</v>
      </c>
      <c r="G12" s="50">
        <f t="shared" ref="G12:J14" si="3">SUM(G13)</f>
        <v>0</v>
      </c>
      <c r="H12" s="50">
        <f t="shared" si="3"/>
        <v>0</v>
      </c>
      <c r="I12" s="50">
        <f t="shared" si="3"/>
        <v>0</v>
      </c>
      <c r="J12" s="50">
        <f t="shared" si="3"/>
        <v>0</v>
      </c>
      <c r="K12" s="73" t="e">
        <f t="shared" si="1"/>
        <v>#DIV/0!</v>
      </c>
      <c r="L12" s="73" t="e">
        <f t="shared" si="2"/>
        <v>#DIV/0!</v>
      </c>
    </row>
    <row r="13" spans="2:12" ht="25.5" x14ac:dyDescent="0.25">
      <c r="B13" s="12"/>
      <c r="C13" s="12">
        <v>54</v>
      </c>
      <c r="D13" s="12"/>
      <c r="E13" s="12"/>
      <c r="F13" s="24" t="s">
        <v>20</v>
      </c>
      <c r="G13" s="50">
        <f t="shared" si="3"/>
        <v>0</v>
      </c>
      <c r="H13" s="50">
        <f t="shared" si="3"/>
        <v>0</v>
      </c>
      <c r="I13" s="50">
        <f t="shared" si="3"/>
        <v>0</v>
      </c>
      <c r="J13" s="50">
        <f t="shared" si="3"/>
        <v>0</v>
      </c>
      <c r="K13" s="73" t="e">
        <f t="shared" si="1"/>
        <v>#DIV/0!</v>
      </c>
      <c r="L13" s="73" t="e">
        <f t="shared" si="2"/>
        <v>#DIV/0!</v>
      </c>
    </row>
    <row r="14" spans="2:12" ht="63.75" x14ac:dyDescent="0.25">
      <c r="B14" s="12"/>
      <c r="C14" s="12"/>
      <c r="D14" s="12">
        <v>541</v>
      </c>
      <c r="E14" s="31"/>
      <c r="F14" s="31" t="s">
        <v>50</v>
      </c>
      <c r="G14" s="50">
        <f t="shared" si="3"/>
        <v>0</v>
      </c>
      <c r="H14" s="50">
        <f t="shared" si="3"/>
        <v>0</v>
      </c>
      <c r="I14" s="50">
        <f t="shared" si="3"/>
        <v>0</v>
      </c>
      <c r="J14" s="50">
        <f t="shared" si="3"/>
        <v>0</v>
      </c>
      <c r="K14" s="73" t="e">
        <f t="shared" si="1"/>
        <v>#DIV/0!</v>
      </c>
      <c r="L14" s="73" t="e">
        <f t="shared" si="2"/>
        <v>#DIV/0!</v>
      </c>
    </row>
    <row r="15" spans="2:12" s="60" customFormat="1" ht="38.25" x14ac:dyDescent="0.25">
      <c r="B15" s="57"/>
      <c r="C15" s="57"/>
      <c r="D15" s="57"/>
      <c r="E15" s="14">
        <v>5413</v>
      </c>
      <c r="F15" s="14" t="s">
        <v>51</v>
      </c>
      <c r="G15" s="61">
        <v>0</v>
      </c>
      <c r="H15" s="61">
        <v>0</v>
      </c>
      <c r="I15" s="69">
        <v>0</v>
      </c>
      <c r="J15" s="72">
        <v>0</v>
      </c>
      <c r="K15" s="73" t="e">
        <f t="shared" si="1"/>
        <v>#DIV/0!</v>
      </c>
      <c r="L15" s="73" t="e">
        <f t="shared" si="2"/>
        <v>#DIV/0!</v>
      </c>
    </row>
    <row r="16" spans="2:12" x14ac:dyDescent="0.25">
      <c r="B16" s="13" t="s">
        <v>21</v>
      </c>
      <c r="C16" s="11"/>
      <c r="D16" s="11"/>
      <c r="E16" s="11"/>
      <c r="F16" s="23" t="s">
        <v>29</v>
      </c>
      <c r="G16" s="50"/>
      <c r="H16" s="50"/>
      <c r="I16" s="50"/>
      <c r="J16" s="65"/>
      <c r="K16" s="73"/>
      <c r="L16" s="73"/>
    </row>
  </sheetData>
  <mergeCells count="4">
    <mergeCell ref="B5:F5"/>
    <mergeCell ref="B2:L2"/>
    <mergeCell ref="B3:L3"/>
    <mergeCell ref="B6:F6"/>
  </mergeCells>
  <pageMargins left="0.25" right="0.25" top="0.75" bottom="0.75" header="0.3" footer="0.3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90"/>
  <sheetViews>
    <sheetView workbookViewId="0">
      <selection activeCell="B2" sqref="B2:H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170" t="s">
        <v>52</v>
      </c>
      <c r="C2" s="170"/>
      <c r="D2" s="170"/>
      <c r="E2" s="170"/>
      <c r="F2" s="170"/>
      <c r="G2" s="170"/>
      <c r="H2" s="170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25.5" x14ac:dyDescent="0.25">
      <c r="B4" s="43" t="s">
        <v>7</v>
      </c>
      <c r="C4" s="43" t="s">
        <v>251</v>
      </c>
      <c r="D4" s="43" t="s">
        <v>59</v>
      </c>
      <c r="E4" s="43" t="s">
        <v>56</v>
      </c>
      <c r="F4" s="43" t="s">
        <v>252</v>
      </c>
      <c r="G4" s="43" t="s">
        <v>22</v>
      </c>
      <c r="H4" s="43" t="s">
        <v>57</v>
      </c>
    </row>
    <row r="5" spans="2:8" x14ac:dyDescent="0.25">
      <c r="B5" s="43">
        <v>1</v>
      </c>
      <c r="C5" s="43">
        <v>2</v>
      </c>
      <c r="D5" s="43">
        <v>3</v>
      </c>
      <c r="E5" s="43">
        <v>4</v>
      </c>
      <c r="F5" s="43">
        <v>5</v>
      </c>
      <c r="G5" s="43" t="s">
        <v>24</v>
      </c>
      <c r="H5" s="43" t="s">
        <v>25</v>
      </c>
    </row>
    <row r="6" spans="2:8" x14ac:dyDescent="0.25">
      <c r="B6" s="7" t="s">
        <v>45</v>
      </c>
      <c r="C6" s="58">
        <f>SUM(C7+C14+C16+C18+C20+C39+C42+C44)</f>
        <v>0</v>
      </c>
      <c r="D6" s="58">
        <f>SUM(D7+D14+D16+D18+D20+D39+D42+D44)</f>
        <v>0</v>
      </c>
      <c r="E6" s="58">
        <f>SUM(E7+E14+E16+E18+E20+E39+E42+E44)</f>
        <v>0</v>
      </c>
      <c r="F6" s="58">
        <f>SUM(F7+F14+F16+F18+F20+F39+F42+F44)</f>
        <v>0</v>
      </c>
      <c r="G6" s="48" t="e">
        <f>SUM(F6/C6*100)</f>
        <v>#DIV/0!</v>
      </c>
      <c r="H6" s="48" t="e">
        <f>SUM(F6/E6*100)</f>
        <v>#DIV/0!</v>
      </c>
    </row>
    <row r="7" spans="2:8" x14ac:dyDescent="0.25">
      <c r="B7" s="7" t="s">
        <v>43</v>
      </c>
      <c r="C7" s="50">
        <f>SUM(C8:C12)</f>
        <v>0</v>
      </c>
      <c r="D7" s="50">
        <f>SUM(D8:D12)</f>
        <v>0</v>
      </c>
      <c r="E7" s="50">
        <f>SUM(E8:E12)</f>
        <v>0</v>
      </c>
      <c r="F7" s="50">
        <f>SUM(F8:F12)</f>
        <v>0</v>
      </c>
      <c r="G7" s="48"/>
      <c r="H7" s="48"/>
    </row>
    <row r="8" spans="2:8" x14ac:dyDescent="0.25">
      <c r="B8" s="34" t="s">
        <v>42</v>
      </c>
      <c r="C8" s="50">
        <v>0</v>
      </c>
      <c r="D8" s="50">
        <v>0</v>
      </c>
      <c r="E8" s="50"/>
      <c r="F8" s="50">
        <v>0</v>
      </c>
      <c r="G8" s="48"/>
      <c r="H8" s="48"/>
    </row>
    <row r="9" spans="2:8" x14ac:dyDescent="0.25">
      <c r="B9" s="33" t="s">
        <v>41</v>
      </c>
      <c r="C9" s="50"/>
      <c r="D9" s="50"/>
      <c r="E9" s="50"/>
      <c r="F9" s="50"/>
      <c r="G9" s="48"/>
      <c r="H9" s="48"/>
    </row>
    <row r="10" spans="2:8" x14ac:dyDescent="0.25">
      <c r="B10" s="33" t="s">
        <v>79</v>
      </c>
      <c r="C10" s="50"/>
      <c r="D10" s="50"/>
      <c r="E10" s="50"/>
      <c r="F10" s="50"/>
      <c r="G10" s="48"/>
      <c r="H10" s="48"/>
    </row>
    <row r="11" spans="2:8" ht="38.25" x14ac:dyDescent="0.25">
      <c r="B11" s="56" t="s">
        <v>80</v>
      </c>
      <c r="C11" s="53"/>
      <c r="D11" s="53"/>
      <c r="E11" s="53"/>
      <c r="F11" s="53"/>
      <c r="G11" s="48"/>
      <c r="H11" s="48"/>
    </row>
    <row r="12" spans="2:8" x14ac:dyDescent="0.25">
      <c r="B12" s="33" t="s">
        <v>81</v>
      </c>
      <c r="C12" s="50"/>
      <c r="D12" s="50"/>
      <c r="E12" s="50"/>
      <c r="F12" s="50"/>
      <c r="G12" s="48"/>
      <c r="H12" s="48"/>
    </row>
    <row r="13" spans="2:8" x14ac:dyDescent="0.25">
      <c r="B13" s="33" t="s">
        <v>29</v>
      </c>
      <c r="C13" s="50"/>
      <c r="D13" s="50"/>
      <c r="E13" s="50"/>
      <c r="F13" s="50"/>
      <c r="G13" s="48"/>
      <c r="H13" s="48"/>
    </row>
    <row r="14" spans="2:8" x14ac:dyDescent="0.25">
      <c r="B14" s="7" t="s">
        <v>40</v>
      </c>
      <c r="C14" s="50">
        <f>SUM(C15)</f>
        <v>0</v>
      </c>
      <c r="D14" s="50">
        <f>SUM(D15)</f>
        <v>0</v>
      </c>
      <c r="E14" s="50">
        <f>SUM(E15)</f>
        <v>0</v>
      </c>
      <c r="F14" s="50">
        <f>SUM(F15)</f>
        <v>0</v>
      </c>
      <c r="G14" s="48" t="e">
        <f t="shared" ref="G14:G67" si="0">SUM(F14/C14*100)</f>
        <v>#DIV/0!</v>
      </c>
      <c r="H14" s="48" t="e">
        <f t="shared" ref="H14:H67" si="1">SUM(F14/E14*100)</f>
        <v>#DIV/0!</v>
      </c>
    </row>
    <row r="15" spans="2:8" x14ac:dyDescent="0.25">
      <c r="B15" s="32" t="s">
        <v>39</v>
      </c>
      <c r="C15" s="50"/>
      <c r="D15" s="50"/>
      <c r="E15" s="51"/>
      <c r="F15" s="50"/>
      <c r="G15" s="48"/>
      <c r="H15" s="48"/>
    </row>
    <row r="16" spans="2:8" x14ac:dyDescent="0.25">
      <c r="B16" s="7" t="s">
        <v>38</v>
      </c>
      <c r="C16" s="50">
        <f>SUM(C17)</f>
        <v>0</v>
      </c>
      <c r="D16" s="50">
        <f t="shared" ref="D16:F23" si="2">SUM(D17)</f>
        <v>0</v>
      </c>
      <c r="E16" s="50">
        <f t="shared" si="2"/>
        <v>0</v>
      </c>
      <c r="F16" s="50">
        <f>SUM(F17)</f>
        <v>0</v>
      </c>
      <c r="G16" s="48" t="e">
        <f t="shared" si="0"/>
        <v>#DIV/0!</v>
      </c>
      <c r="H16" s="48" t="e">
        <f t="shared" si="1"/>
        <v>#DIV/0!</v>
      </c>
    </row>
    <row r="17" spans="2:8" ht="15.75" customHeight="1" x14ac:dyDescent="0.25">
      <c r="B17" s="32" t="s">
        <v>37</v>
      </c>
      <c r="C17" s="50">
        <v>0</v>
      </c>
      <c r="D17" s="50">
        <v>0</v>
      </c>
      <c r="E17" s="50">
        <f t="shared" si="2"/>
        <v>0</v>
      </c>
      <c r="F17" s="50">
        <f t="shared" si="2"/>
        <v>0</v>
      </c>
      <c r="G17" s="48" t="e">
        <f t="shared" si="0"/>
        <v>#DIV/0!</v>
      </c>
      <c r="H17" s="48" t="e">
        <f t="shared" si="1"/>
        <v>#DIV/0!</v>
      </c>
    </row>
    <row r="18" spans="2:8" ht="15.75" customHeight="1" x14ac:dyDescent="0.25">
      <c r="B18" s="7" t="s">
        <v>82</v>
      </c>
      <c r="C18" s="50">
        <f>SUM(C19)</f>
        <v>0</v>
      </c>
      <c r="D18" s="50">
        <f>SUM(D19)</f>
        <v>0</v>
      </c>
      <c r="E18" s="50">
        <f t="shared" si="2"/>
        <v>0</v>
      </c>
      <c r="F18" s="50">
        <f t="shared" si="2"/>
        <v>0</v>
      </c>
      <c r="G18" s="48" t="e">
        <f t="shared" si="0"/>
        <v>#DIV/0!</v>
      </c>
      <c r="H18" s="48" t="e">
        <f t="shared" si="1"/>
        <v>#DIV/0!</v>
      </c>
    </row>
    <row r="19" spans="2:8" x14ac:dyDescent="0.25">
      <c r="B19" s="32" t="s">
        <v>83</v>
      </c>
      <c r="C19" s="50">
        <v>0</v>
      </c>
      <c r="D19" s="50">
        <v>0</v>
      </c>
      <c r="E19" s="50">
        <f t="shared" si="2"/>
        <v>0</v>
      </c>
      <c r="F19" s="50">
        <f t="shared" si="2"/>
        <v>0</v>
      </c>
      <c r="G19" s="48" t="e">
        <f t="shared" si="0"/>
        <v>#DIV/0!</v>
      </c>
      <c r="H19" s="48" t="e">
        <f t="shared" si="1"/>
        <v>#DIV/0!</v>
      </c>
    </row>
    <row r="20" spans="2:8" x14ac:dyDescent="0.25">
      <c r="B20" s="7" t="s">
        <v>84</v>
      </c>
      <c r="C20" s="50">
        <f>SUM(C21+C22+C23+C24+C28+C34)</f>
        <v>0</v>
      </c>
      <c r="D20" s="50">
        <f>SUM(D21+D22+D23+D24+D28+D34)</f>
        <v>0</v>
      </c>
      <c r="E20" s="50">
        <f t="shared" si="2"/>
        <v>0</v>
      </c>
      <c r="F20" s="50">
        <f t="shared" si="2"/>
        <v>0</v>
      </c>
      <c r="G20" s="48" t="e">
        <f t="shared" si="0"/>
        <v>#DIV/0!</v>
      </c>
      <c r="H20" s="48" t="e">
        <f t="shared" si="1"/>
        <v>#DIV/0!</v>
      </c>
    </row>
    <row r="21" spans="2:8" x14ac:dyDescent="0.25">
      <c r="B21" s="32" t="s">
        <v>85</v>
      </c>
      <c r="C21" s="50">
        <v>0</v>
      </c>
      <c r="D21" s="50">
        <v>0</v>
      </c>
      <c r="E21" s="50">
        <f t="shared" si="2"/>
        <v>0</v>
      </c>
      <c r="F21" s="50">
        <f t="shared" si="2"/>
        <v>0</v>
      </c>
      <c r="G21" s="48" t="e">
        <f t="shared" si="0"/>
        <v>#DIV/0!</v>
      </c>
      <c r="H21" s="48" t="e">
        <f t="shared" si="1"/>
        <v>#DIV/0!</v>
      </c>
    </row>
    <row r="22" spans="2:8" x14ac:dyDescent="0.25">
      <c r="B22" s="32" t="s">
        <v>86</v>
      </c>
      <c r="C22" s="50">
        <v>0</v>
      </c>
      <c r="D22" s="50">
        <v>0</v>
      </c>
      <c r="E22" s="50">
        <f t="shared" si="2"/>
        <v>0</v>
      </c>
      <c r="F22" s="50">
        <f t="shared" si="2"/>
        <v>0</v>
      </c>
      <c r="G22" s="48" t="e">
        <f t="shared" si="0"/>
        <v>#DIV/0!</v>
      </c>
      <c r="H22" s="48" t="e">
        <f t="shared" si="1"/>
        <v>#DIV/0!</v>
      </c>
    </row>
    <row r="23" spans="2:8" x14ac:dyDescent="0.25">
      <c r="B23" s="32" t="s">
        <v>87</v>
      </c>
      <c r="C23" s="50">
        <v>0</v>
      </c>
      <c r="D23" s="50">
        <v>0</v>
      </c>
      <c r="E23" s="50">
        <f t="shared" si="2"/>
        <v>0</v>
      </c>
      <c r="F23" s="50">
        <f t="shared" si="2"/>
        <v>0</v>
      </c>
      <c r="G23" s="48" t="e">
        <f t="shared" si="0"/>
        <v>#DIV/0!</v>
      </c>
      <c r="H23" s="48" t="e">
        <f t="shared" si="1"/>
        <v>#DIV/0!</v>
      </c>
    </row>
    <row r="24" spans="2:8" x14ac:dyDescent="0.25">
      <c r="B24" s="32" t="s">
        <v>88</v>
      </c>
      <c r="C24" s="50">
        <f>SUM(C25:C27)</f>
        <v>0</v>
      </c>
      <c r="D24" s="50">
        <f>SUM(D25:D27)</f>
        <v>0</v>
      </c>
      <c r="E24" s="50">
        <f>SUM(E25:E27)</f>
        <v>0</v>
      </c>
      <c r="F24" s="50">
        <f>SUM(F25:F27)</f>
        <v>0</v>
      </c>
      <c r="G24" s="48" t="e">
        <f t="shared" si="0"/>
        <v>#DIV/0!</v>
      </c>
      <c r="H24" s="48" t="e">
        <f t="shared" si="1"/>
        <v>#DIV/0!</v>
      </c>
    </row>
    <row r="25" spans="2:8" ht="25.5" x14ac:dyDescent="0.25">
      <c r="B25" s="55" t="s">
        <v>89</v>
      </c>
      <c r="C25" s="50"/>
      <c r="D25" s="50"/>
      <c r="E25" s="51"/>
      <c r="F25" s="50"/>
      <c r="G25" s="48"/>
      <c r="H25" s="48"/>
    </row>
    <row r="26" spans="2:8" x14ac:dyDescent="0.25">
      <c r="B26" s="55" t="s">
        <v>90</v>
      </c>
      <c r="C26" s="50"/>
      <c r="D26" s="50"/>
      <c r="E26" s="51"/>
      <c r="F26" s="50"/>
      <c r="G26" s="48"/>
      <c r="H26" s="48"/>
    </row>
    <row r="27" spans="2:8" x14ac:dyDescent="0.25">
      <c r="B27" s="55" t="s">
        <v>91</v>
      </c>
      <c r="C27" s="50"/>
      <c r="D27" s="50"/>
      <c r="E27" s="51"/>
      <c r="F27" s="50"/>
      <c r="G27" s="48"/>
      <c r="H27" s="48"/>
    </row>
    <row r="28" spans="2:8" x14ac:dyDescent="0.25">
      <c r="B28" s="32" t="s">
        <v>92</v>
      </c>
      <c r="C28" s="50">
        <f>SUM(C29:C33)</f>
        <v>0</v>
      </c>
      <c r="D28" s="50">
        <f>SUM(D29:D33)</f>
        <v>0</v>
      </c>
      <c r="E28" s="50">
        <f>SUM(E29:E33)</f>
        <v>0</v>
      </c>
      <c r="F28" s="50">
        <f>SUM(F29:F33)</f>
        <v>0</v>
      </c>
      <c r="G28" s="48" t="e">
        <f t="shared" si="0"/>
        <v>#DIV/0!</v>
      </c>
      <c r="H28" s="48" t="e">
        <f t="shared" si="1"/>
        <v>#DIV/0!</v>
      </c>
    </row>
    <row r="29" spans="2:8" x14ac:dyDescent="0.25">
      <c r="B29" s="55" t="s">
        <v>96</v>
      </c>
      <c r="C29" s="50"/>
      <c r="D29" s="50"/>
      <c r="E29" s="51"/>
      <c r="F29" s="50"/>
      <c r="G29" s="48"/>
      <c r="H29" s="48"/>
    </row>
    <row r="30" spans="2:8" x14ac:dyDescent="0.25">
      <c r="B30" s="55" t="s">
        <v>97</v>
      </c>
      <c r="C30" s="50"/>
      <c r="D30" s="50"/>
      <c r="E30" s="51"/>
      <c r="F30" s="50"/>
      <c r="G30" s="48"/>
      <c r="H30" s="48"/>
    </row>
    <row r="31" spans="2:8" ht="25.5" x14ac:dyDescent="0.25">
      <c r="B31" s="55" t="s">
        <v>93</v>
      </c>
      <c r="C31" s="50"/>
      <c r="D31" s="50"/>
      <c r="E31" s="51"/>
      <c r="F31" s="50"/>
      <c r="G31" s="48"/>
      <c r="H31" s="48"/>
    </row>
    <row r="32" spans="2:8" ht="25.5" x14ac:dyDescent="0.25">
      <c r="B32" s="55" t="s">
        <v>94</v>
      </c>
      <c r="C32" s="50"/>
      <c r="D32" s="50"/>
      <c r="E32" s="51"/>
      <c r="F32" s="50"/>
      <c r="G32" s="48"/>
      <c r="H32" s="48"/>
    </row>
    <row r="33" spans="2:8" ht="25.5" x14ac:dyDescent="0.25">
      <c r="B33" s="55" t="s">
        <v>95</v>
      </c>
      <c r="C33" s="50"/>
      <c r="D33" s="50"/>
      <c r="E33" s="51"/>
      <c r="F33" s="50"/>
      <c r="G33" s="48"/>
      <c r="H33" s="48"/>
    </row>
    <row r="34" spans="2:8" x14ac:dyDescent="0.25">
      <c r="B34" s="32" t="s">
        <v>98</v>
      </c>
      <c r="C34" s="50">
        <f>SUM(C35:C38)</f>
        <v>0</v>
      </c>
      <c r="D34" s="50">
        <f>SUM(D35:D38)</f>
        <v>0</v>
      </c>
      <c r="E34" s="50">
        <f>SUM(E35:E38)</f>
        <v>0</v>
      </c>
      <c r="F34" s="50">
        <f>SUM(F35:F38)</f>
        <v>0</v>
      </c>
      <c r="G34" s="48" t="e">
        <f t="shared" si="0"/>
        <v>#DIV/0!</v>
      </c>
      <c r="H34" s="48" t="e">
        <f t="shared" si="1"/>
        <v>#DIV/0!</v>
      </c>
    </row>
    <row r="35" spans="2:8" x14ac:dyDescent="0.25">
      <c r="B35" s="55" t="s">
        <v>99</v>
      </c>
      <c r="C35" s="50"/>
      <c r="D35" s="50"/>
      <c r="E35" s="51"/>
      <c r="F35" s="50"/>
      <c r="G35" s="48"/>
      <c r="H35" s="48"/>
    </row>
    <row r="36" spans="2:8" x14ac:dyDescent="0.25">
      <c r="B36" s="55" t="s">
        <v>100</v>
      </c>
      <c r="C36" s="50"/>
      <c r="D36" s="50"/>
      <c r="E36" s="51"/>
      <c r="F36" s="50"/>
      <c r="G36" s="48"/>
      <c r="H36" s="48"/>
    </row>
    <row r="37" spans="2:8" ht="25.5" x14ac:dyDescent="0.25">
      <c r="B37" s="55" t="s">
        <v>101</v>
      </c>
      <c r="C37" s="50">
        <v>0</v>
      </c>
      <c r="D37" s="50">
        <v>0</v>
      </c>
      <c r="E37" s="51">
        <v>0</v>
      </c>
      <c r="F37" s="50">
        <v>0</v>
      </c>
      <c r="G37" s="48" t="e">
        <f t="shared" si="0"/>
        <v>#DIV/0!</v>
      </c>
      <c r="H37" s="48" t="e">
        <f t="shared" si="1"/>
        <v>#DIV/0!</v>
      </c>
    </row>
    <row r="38" spans="2:8" x14ac:dyDescent="0.25">
      <c r="B38" s="55" t="s">
        <v>102</v>
      </c>
      <c r="C38" s="50"/>
      <c r="D38" s="50"/>
      <c r="E38" s="51"/>
      <c r="F38" s="50"/>
      <c r="G38" s="48"/>
      <c r="H38" s="48"/>
    </row>
    <row r="39" spans="2:8" x14ac:dyDescent="0.25">
      <c r="B39" s="7" t="s">
        <v>103</v>
      </c>
      <c r="C39" s="50">
        <f>SUM(C40:C41)</f>
        <v>0</v>
      </c>
      <c r="D39" s="50">
        <f>SUM(D40:D41)</f>
        <v>0</v>
      </c>
      <c r="E39" s="50">
        <f>SUM(E40:E41)</f>
        <v>0</v>
      </c>
      <c r="F39" s="50">
        <f>SUM(F40:F41)</f>
        <v>0</v>
      </c>
      <c r="G39" s="48" t="e">
        <f t="shared" si="0"/>
        <v>#DIV/0!</v>
      </c>
      <c r="H39" s="48" t="e">
        <f t="shared" si="1"/>
        <v>#DIV/0!</v>
      </c>
    </row>
    <row r="40" spans="2:8" x14ac:dyDescent="0.25">
      <c r="B40" s="32" t="s">
        <v>104</v>
      </c>
      <c r="C40" s="50">
        <v>0</v>
      </c>
      <c r="D40" s="50">
        <v>0</v>
      </c>
      <c r="E40" s="51">
        <v>0</v>
      </c>
      <c r="F40" s="50">
        <v>0</v>
      </c>
      <c r="G40" s="48" t="e">
        <f t="shared" si="0"/>
        <v>#DIV/0!</v>
      </c>
      <c r="H40" s="48" t="e">
        <f t="shared" si="1"/>
        <v>#DIV/0!</v>
      </c>
    </row>
    <row r="41" spans="2:8" x14ac:dyDescent="0.25">
      <c r="B41" s="32" t="s">
        <v>105</v>
      </c>
      <c r="C41" s="50"/>
      <c r="D41" s="50"/>
      <c r="E41" s="51"/>
      <c r="F41" s="50"/>
      <c r="G41" s="48"/>
      <c r="H41" s="48"/>
    </row>
    <row r="42" spans="2:8" ht="38.25" x14ac:dyDescent="0.25">
      <c r="B42" s="7" t="s">
        <v>107</v>
      </c>
      <c r="C42" s="50">
        <f>SUM(C43)</f>
        <v>0</v>
      </c>
      <c r="D42" s="50">
        <f>SUM(D43)</f>
        <v>0</v>
      </c>
      <c r="E42" s="50">
        <f>SUM(E43)</f>
        <v>0</v>
      </c>
      <c r="F42" s="50">
        <f>SUM(F43)</f>
        <v>0</v>
      </c>
      <c r="G42" s="48" t="e">
        <f t="shared" si="0"/>
        <v>#DIV/0!</v>
      </c>
      <c r="H42" s="48" t="e">
        <f t="shared" si="1"/>
        <v>#DIV/0!</v>
      </c>
    </row>
    <row r="43" spans="2:8" ht="38.25" x14ac:dyDescent="0.25">
      <c r="B43" s="32" t="s">
        <v>106</v>
      </c>
      <c r="C43" s="50"/>
      <c r="D43" s="50"/>
      <c r="E43" s="51"/>
      <c r="F43" s="50"/>
      <c r="G43" s="48"/>
      <c r="H43" s="48"/>
    </row>
    <row r="44" spans="2:8" x14ac:dyDescent="0.25">
      <c r="B44" s="7" t="s">
        <v>108</v>
      </c>
      <c r="C44" s="50">
        <f>SUM(C45:C47)</f>
        <v>0</v>
      </c>
      <c r="D44" s="50">
        <f>SUM(D45:D47)</f>
        <v>0</v>
      </c>
      <c r="E44" s="50">
        <f>SUM(E45:E47)</f>
        <v>0</v>
      </c>
      <c r="F44" s="50">
        <f>SUM(F45:F47)</f>
        <v>0</v>
      </c>
      <c r="G44" s="48" t="e">
        <f t="shared" si="0"/>
        <v>#DIV/0!</v>
      </c>
      <c r="H44" s="48" t="e">
        <f t="shared" si="1"/>
        <v>#DIV/0!</v>
      </c>
    </row>
    <row r="45" spans="2:8" x14ac:dyDescent="0.25">
      <c r="B45" s="32" t="s">
        <v>109</v>
      </c>
      <c r="C45" s="50"/>
      <c r="D45" s="50"/>
      <c r="E45" s="51"/>
      <c r="F45" s="50"/>
      <c r="G45" s="48"/>
      <c r="H45" s="48"/>
    </row>
    <row r="46" spans="2:8" ht="25.5" x14ac:dyDescent="0.25">
      <c r="B46" s="32" t="s">
        <v>110</v>
      </c>
      <c r="C46" s="50"/>
      <c r="D46" s="50"/>
      <c r="E46" s="51"/>
      <c r="F46" s="50"/>
      <c r="G46" s="48"/>
      <c r="H46" s="48"/>
    </row>
    <row r="47" spans="2:8" ht="25.5" x14ac:dyDescent="0.25">
      <c r="B47" s="32" t="s">
        <v>111</v>
      </c>
      <c r="C47" s="50"/>
      <c r="D47" s="50"/>
      <c r="E47" s="51"/>
      <c r="F47" s="50"/>
      <c r="G47" s="48"/>
      <c r="H47" s="48"/>
    </row>
    <row r="48" spans="2:8" x14ac:dyDescent="0.25">
      <c r="B48" s="32"/>
      <c r="C48" s="50"/>
      <c r="D48" s="50"/>
      <c r="E48" s="51"/>
      <c r="F48" s="50"/>
      <c r="G48" s="48"/>
      <c r="H48" s="48"/>
    </row>
    <row r="49" spans="2:8" x14ac:dyDescent="0.25">
      <c r="B49" s="7" t="s">
        <v>44</v>
      </c>
      <c r="C49" s="58">
        <f>SUM(C50+C57+C59+C61+C63+C82+C85+C87)</f>
        <v>0</v>
      </c>
      <c r="D49" s="58">
        <f>SUM(D50+D57+D59+D61+D63+D82+D85+D87)</f>
        <v>0</v>
      </c>
      <c r="E49" s="58">
        <f>SUM(E50+E57+E59+E61+E63+E82+E85+E87)</f>
        <v>0</v>
      </c>
      <c r="F49" s="58">
        <f>SUM(F50+F57+F59+F61+F63+F82+F85+F87)</f>
        <v>0</v>
      </c>
      <c r="G49" s="48" t="e">
        <f t="shared" si="0"/>
        <v>#DIV/0!</v>
      </c>
      <c r="H49" s="48" t="e">
        <f t="shared" si="1"/>
        <v>#DIV/0!</v>
      </c>
    </row>
    <row r="50" spans="2:8" x14ac:dyDescent="0.25">
      <c r="B50" s="7" t="s">
        <v>43</v>
      </c>
      <c r="C50" s="50">
        <f>SUM(C51:C55)</f>
        <v>0</v>
      </c>
      <c r="D50" s="50">
        <f>SUM(D51:D55)</f>
        <v>0</v>
      </c>
      <c r="E50" s="50">
        <f>SUM(E51:E55)</f>
        <v>0</v>
      </c>
      <c r="F50" s="50">
        <f>SUM(F51:F55)</f>
        <v>0</v>
      </c>
      <c r="G50" s="48" t="e">
        <f t="shared" si="0"/>
        <v>#DIV/0!</v>
      </c>
      <c r="H50" s="48" t="e">
        <f t="shared" si="1"/>
        <v>#DIV/0!</v>
      </c>
    </row>
    <row r="51" spans="2:8" x14ac:dyDescent="0.25">
      <c r="B51" s="34" t="s">
        <v>42</v>
      </c>
      <c r="C51" s="50">
        <v>0</v>
      </c>
      <c r="D51" s="50">
        <v>0</v>
      </c>
      <c r="E51" s="50">
        <v>0</v>
      </c>
      <c r="F51" s="50">
        <v>0</v>
      </c>
      <c r="G51" s="48" t="e">
        <f t="shared" si="0"/>
        <v>#DIV/0!</v>
      </c>
      <c r="H51" s="48" t="e">
        <f t="shared" si="1"/>
        <v>#DIV/0!</v>
      </c>
    </row>
    <row r="52" spans="2:8" x14ac:dyDescent="0.25">
      <c r="B52" s="33" t="s">
        <v>41</v>
      </c>
      <c r="C52" s="50"/>
      <c r="D52" s="50"/>
      <c r="E52" s="50"/>
      <c r="F52" s="50"/>
      <c r="G52" s="48"/>
      <c r="H52" s="48"/>
    </row>
    <row r="53" spans="2:8" x14ac:dyDescent="0.25">
      <c r="B53" s="33" t="s">
        <v>79</v>
      </c>
      <c r="C53" s="50"/>
      <c r="D53" s="50"/>
      <c r="E53" s="50"/>
      <c r="F53" s="50"/>
      <c r="G53" s="48"/>
      <c r="H53" s="48"/>
    </row>
    <row r="54" spans="2:8" ht="38.25" x14ac:dyDescent="0.25">
      <c r="B54" s="56" t="s">
        <v>80</v>
      </c>
      <c r="C54" s="53"/>
      <c r="D54" s="53"/>
      <c r="E54" s="53"/>
      <c r="F54" s="53"/>
      <c r="G54" s="48"/>
      <c r="H54" s="48"/>
    </row>
    <row r="55" spans="2:8" x14ac:dyDescent="0.25">
      <c r="B55" s="33" t="s">
        <v>81</v>
      </c>
      <c r="C55" s="50"/>
      <c r="D55" s="50"/>
      <c r="E55" s="50"/>
      <c r="F55" s="50"/>
      <c r="G55" s="48"/>
      <c r="H55" s="48"/>
    </row>
    <row r="56" spans="2:8" x14ac:dyDescent="0.25">
      <c r="B56" s="33" t="s">
        <v>29</v>
      </c>
      <c r="C56" s="50"/>
      <c r="D56" s="50"/>
      <c r="E56" s="50"/>
      <c r="F56" s="50"/>
      <c r="G56" s="48"/>
      <c r="H56" s="48"/>
    </row>
    <row r="57" spans="2:8" x14ac:dyDescent="0.25">
      <c r="B57" s="7" t="s">
        <v>40</v>
      </c>
      <c r="C57" s="50">
        <f>SUM(C58)</f>
        <v>0</v>
      </c>
      <c r="D57" s="50">
        <f>SUM(D58)</f>
        <v>0</v>
      </c>
      <c r="E57" s="50">
        <f>SUM(E58)</f>
        <v>0</v>
      </c>
      <c r="F57" s="50">
        <f>SUM(F58)</f>
        <v>0</v>
      </c>
      <c r="G57" s="48" t="e">
        <f t="shared" si="0"/>
        <v>#DIV/0!</v>
      </c>
      <c r="H57" s="48" t="e">
        <f t="shared" si="1"/>
        <v>#DIV/0!</v>
      </c>
    </row>
    <row r="58" spans="2:8" x14ac:dyDescent="0.25">
      <c r="B58" s="32" t="s">
        <v>39</v>
      </c>
      <c r="C58" s="50"/>
      <c r="D58" s="50"/>
      <c r="E58" s="51"/>
      <c r="F58" s="50"/>
      <c r="G58" s="48"/>
      <c r="H58" s="48"/>
    </row>
    <row r="59" spans="2:8" x14ac:dyDescent="0.25">
      <c r="B59" s="7" t="s">
        <v>38</v>
      </c>
      <c r="C59" s="50">
        <f>SUM(C60)</f>
        <v>0</v>
      </c>
      <c r="D59" s="50">
        <f>SUM(D60)</f>
        <v>0</v>
      </c>
      <c r="E59" s="50">
        <f>SUM(E60)</f>
        <v>0</v>
      </c>
      <c r="F59" s="50">
        <f>SUM(F60)</f>
        <v>0</v>
      </c>
      <c r="G59" s="48" t="e">
        <f t="shared" si="0"/>
        <v>#DIV/0!</v>
      </c>
      <c r="H59" s="48" t="e">
        <f t="shared" si="1"/>
        <v>#DIV/0!</v>
      </c>
    </row>
    <row r="60" spans="2:8" x14ac:dyDescent="0.25">
      <c r="B60" s="32" t="s">
        <v>37</v>
      </c>
      <c r="C60" s="50">
        <v>0</v>
      </c>
      <c r="D60" s="50">
        <v>0</v>
      </c>
      <c r="E60" s="51">
        <v>0</v>
      </c>
      <c r="F60" s="50">
        <v>0</v>
      </c>
      <c r="G60" s="48" t="e">
        <f t="shared" si="0"/>
        <v>#DIV/0!</v>
      </c>
      <c r="H60" s="48" t="e">
        <f t="shared" si="1"/>
        <v>#DIV/0!</v>
      </c>
    </row>
    <row r="61" spans="2:8" x14ac:dyDescent="0.25">
      <c r="B61" s="7" t="s">
        <v>82</v>
      </c>
      <c r="C61" s="50">
        <f>SUM(C62)</f>
        <v>0</v>
      </c>
      <c r="D61" s="50">
        <f>SUM(D62)</f>
        <v>0</v>
      </c>
      <c r="E61" s="50">
        <f>SUM(E62)</f>
        <v>0</v>
      </c>
      <c r="F61" s="50">
        <f>SUM(F62)</f>
        <v>0</v>
      </c>
      <c r="G61" s="48" t="e">
        <f t="shared" si="0"/>
        <v>#DIV/0!</v>
      </c>
      <c r="H61" s="48" t="e">
        <f t="shared" si="1"/>
        <v>#DIV/0!</v>
      </c>
    </row>
    <row r="62" spans="2:8" x14ac:dyDescent="0.25">
      <c r="B62" s="32" t="s">
        <v>83</v>
      </c>
      <c r="C62" s="50">
        <v>0</v>
      </c>
      <c r="D62" s="50">
        <v>0</v>
      </c>
      <c r="E62" s="51">
        <v>0</v>
      </c>
      <c r="F62" s="50">
        <v>0</v>
      </c>
      <c r="G62" s="48" t="e">
        <f t="shared" si="0"/>
        <v>#DIV/0!</v>
      </c>
      <c r="H62" s="48" t="e">
        <f t="shared" si="1"/>
        <v>#DIV/0!</v>
      </c>
    </row>
    <row r="63" spans="2:8" x14ac:dyDescent="0.25">
      <c r="B63" s="7" t="s">
        <v>84</v>
      </c>
      <c r="C63" s="50">
        <f>SUM(C64+C65+C66+C67+C71+C77)</f>
        <v>0</v>
      </c>
      <c r="D63" s="50">
        <f>SUM(D64+D65+D66+D67+D71+D77)</f>
        <v>0</v>
      </c>
      <c r="E63" s="50">
        <f>SUM(E64+E65+E66+E67+E71+E77)</f>
        <v>0</v>
      </c>
      <c r="F63" s="50">
        <f>SUM(F64+F65+F66+F67+F71+F77)</f>
        <v>0</v>
      </c>
      <c r="G63" s="48" t="e">
        <f t="shared" si="0"/>
        <v>#DIV/0!</v>
      </c>
      <c r="H63" s="48" t="e">
        <f t="shared" si="1"/>
        <v>#DIV/0!</v>
      </c>
    </row>
    <row r="64" spans="2:8" x14ac:dyDescent="0.25">
      <c r="B64" s="32" t="s">
        <v>85</v>
      </c>
      <c r="C64" s="50">
        <v>0</v>
      </c>
      <c r="D64" s="50">
        <v>0</v>
      </c>
      <c r="E64" s="51">
        <v>0</v>
      </c>
      <c r="F64" s="50">
        <v>0</v>
      </c>
      <c r="G64" s="48" t="e">
        <f t="shared" si="0"/>
        <v>#DIV/0!</v>
      </c>
      <c r="H64" s="48" t="e">
        <f t="shared" si="1"/>
        <v>#DIV/0!</v>
      </c>
    </row>
    <row r="65" spans="2:8" x14ac:dyDescent="0.25">
      <c r="B65" s="32" t="s">
        <v>86</v>
      </c>
      <c r="C65" s="50">
        <v>0</v>
      </c>
      <c r="D65" s="50">
        <v>0</v>
      </c>
      <c r="E65" s="51">
        <v>0</v>
      </c>
      <c r="F65" s="50">
        <v>0</v>
      </c>
      <c r="G65" s="48" t="e">
        <f t="shared" si="0"/>
        <v>#DIV/0!</v>
      </c>
      <c r="H65" s="48" t="e">
        <f t="shared" si="1"/>
        <v>#DIV/0!</v>
      </c>
    </row>
    <row r="66" spans="2:8" x14ac:dyDescent="0.25">
      <c r="B66" s="32" t="s">
        <v>87</v>
      </c>
      <c r="C66" s="50"/>
      <c r="D66" s="50"/>
      <c r="E66" s="51"/>
      <c r="F66" s="50"/>
      <c r="G66" s="48"/>
      <c r="H66" s="48"/>
    </row>
    <row r="67" spans="2:8" x14ac:dyDescent="0.25">
      <c r="B67" s="32" t="s">
        <v>88</v>
      </c>
      <c r="C67" s="50">
        <f>SUM(C68:C70)</f>
        <v>0</v>
      </c>
      <c r="D67" s="50">
        <f>SUM(D68:D70)</f>
        <v>0</v>
      </c>
      <c r="E67" s="50">
        <f>SUM(E68:E70)</f>
        <v>0</v>
      </c>
      <c r="F67" s="50">
        <f>SUM(F68:F70)</f>
        <v>0</v>
      </c>
      <c r="G67" s="48" t="e">
        <f t="shared" si="0"/>
        <v>#DIV/0!</v>
      </c>
      <c r="H67" s="48" t="e">
        <f t="shared" si="1"/>
        <v>#DIV/0!</v>
      </c>
    </row>
    <row r="68" spans="2:8" ht="25.5" x14ac:dyDescent="0.25">
      <c r="B68" s="55" t="s">
        <v>89</v>
      </c>
      <c r="C68" s="50"/>
      <c r="D68" s="50"/>
      <c r="E68" s="51"/>
      <c r="F68" s="50"/>
      <c r="G68" s="48"/>
      <c r="H68" s="48"/>
    </row>
    <row r="69" spans="2:8" x14ac:dyDescent="0.25">
      <c r="B69" s="55" t="s">
        <v>90</v>
      </c>
      <c r="C69" s="50"/>
      <c r="D69" s="50"/>
      <c r="E69" s="51"/>
      <c r="F69" s="50"/>
      <c r="G69" s="48"/>
      <c r="H69" s="48"/>
    </row>
    <row r="70" spans="2:8" x14ac:dyDescent="0.25">
      <c r="B70" s="55" t="s">
        <v>91</v>
      </c>
      <c r="C70" s="50"/>
      <c r="D70" s="50"/>
      <c r="E70" s="51"/>
      <c r="F70" s="50"/>
      <c r="G70" s="48"/>
      <c r="H70" s="48"/>
    </row>
    <row r="71" spans="2:8" x14ac:dyDescent="0.25">
      <c r="B71" s="32" t="s">
        <v>92</v>
      </c>
      <c r="C71" s="50">
        <f>SUM(C72:C76)</f>
        <v>0</v>
      </c>
      <c r="D71" s="50">
        <f>SUM(D72:D76)</f>
        <v>0</v>
      </c>
      <c r="E71" s="50">
        <f>SUM(E72:E76)</f>
        <v>0</v>
      </c>
      <c r="F71" s="50">
        <f>SUM(F72:F76)</f>
        <v>0</v>
      </c>
      <c r="G71" s="48" t="e">
        <f>SUM(F71/C71*100)</f>
        <v>#DIV/0!</v>
      </c>
      <c r="H71" s="48" t="e">
        <f>SUM(F71/E71*100)</f>
        <v>#DIV/0!</v>
      </c>
    </row>
    <row r="72" spans="2:8" x14ac:dyDescent="0.25">
      <c r="B72" s="55" t="s">
        <v>96</v>
      </c>
      <c r="C72" s="50"/>
      <c r="D72" s="50"/>
      <c r="E72" s="51"/>
      <c r="F72" s="50"/>
      <c r="G72" s="48"/>
      <c r="H72" s="48"/>
    </row>
    <row r="73" spans="2:8" x14ac:dyDescent="0.25">
      <c r="B73" s="55" t="s">
        <v>97</v>
      </c>
      <c r="C73" s="50"/>
      <c r="D73" s="50"/>
      <c r="E73" s="51"/>
      <c r="F73" s="50"/>
      <c r="G73" s="48"/>
      <c r="H73" s="48"/>
    </row>
    <row r="74" spans="2:8" ht="25.5" x14ac:dyDescent="0.25">
      <c r="B74" s="55" t="s">
        <v>93</v>
      </c>
      <c r="C74" s="50"/>
      <c r="D74" s="50"/>
      <c r="E74" s="51"/>
      <c r="F74" s="50"/>
      <c r="G74" s="48"/>
      <c r="H74" s="48"/>
    </row>
    <row r="75" spans="2:8" ht="25.5" x14ac:dyDescent="0.25">
      <c r="B75" s="55" t="s">
        <v>94</v>
      </c>
      <c r="C75" s="50"/>
      <c r="D75" s="50"/>
      <c r="E75" s="51"/>
      <c r="F75" s="50"/>
      <c r="G75" s="48"/>
      <c r="H75" s="48"/>
    </row>
    <row r="76" spans="2:8" ht="25.5" x14ac:dyDescent="0.25">
      <c r="B76" s="55" t="s">
        <v>95</v>
      </c>
      <c r="C76" s="50"/>
      <c r="D76" s="50"/>
      <c r="E76" s="51"/>
      <c r="F76" s="50"/>
      <c r="G76" s="48"/>
      <c r="H76" s="48"/>
    </row>
    <row r="77" spans="2:8" x14ac:dyDescent="0.25">
      <c r="B77" s="32" t="s">
        <v>98</v>
      </c>
      <c r="C77" s="50">
        <f>SUM(C78:C81)</f>
        <v>0</v>
      </c>
      <c r="D77" s="50">
        <f>SUM(D78:D81)</f>
        <v>0</v>
      </c>
      <c r="E77" s="50">
        <f>SUM(E78:E81)</f>
        <v>0</v>
      </c>
      <c r="F77" s="50">
        <f>SUM(F78:F81)</f>
        <v>0</v>
      </c>
      <c r="G77" s="48" t="e">
        <f>SUM(F77/C77*100)</f>
        <v>#DIV/0!</v>
      </c>
      <c r="H77" s="48" t="e">
        <f>SUM(F77/E77*100)</f>
        <v>#DIV/0!</v>
      </c>
    </row>
    <row r="78" spans="2:8" x14ac:dyDescent="0.25">
      <c r="B78" s="55" t="s">
        <v>99</v>
      </c>
      <c r="C78" s="50"/>
      <c r="D78" s="50"/>
      <c r="E78" s="51"/>
      <c r="F78" s="50"/>
      <c r="G78" s="48"/>
      <c r="H78" s="48"/>
    </row>
    <row r="79" spans="2:8" x14ac:dyDescent="0.25">
      <c r="B79" s="55" t="s">
        <v>100</v>
      </c>
      <c r="C79" s="50"/>
      <c r="D79" s="50"/>
      <c r="E79" s="51"/>
      <c r="F79" s="50"/>
      <c r="G79" s="48"/>
      <c r="H79" s="48"/>
    </row>
    <row r="80" spans="2:8" ht="25.5" x14ac:dyDescent="0.25">
      <c r="B80" s="55" t="s">
        <v>101</v>
      </c>
      <c r="C80" s="50">
        <v>0</v>
      </c>
      <c r="D80" s="50">
        <v>0</v>
      </c>
      <c r="E80" s="51">
        <v>0</v>
      </c>
      <c r="F80" s="50">
        <v>0</v>
      </c>
      <c r="G80" s="48" t="e">
        <f>SUM(F80/C80*100)</f>
        <v>#DIV/0!</v>
      </c>
      <c r="H80" s="48" t="e">
        <f>SUM(F80/E80*100)</f>
        <v>#DIV/0!</v>
      </c>
    </row>
    <row r="81" spans="2:8" x14ac:dyDescent="0.25">
      <c r="B81" s="55" t="s">
        <v>102</v>
      </c>
      <c r="C81" s="50"/>
      <c r="D81" s="50"/>
      <c r="E81" s="51"/>
      <c r="F81" s="50"/>
      <c r="G81" s="48"/>
      <c r="H81" s="48"/>
    </row>
    <row r="82" spans="2:8" x14ac:dyDescent="0.25">
      <c r="B82" s="7" t="s">
        <v>103</v>
      </c>
      <c r="C82" s="50">
        <f>SUM(C83:C84)</f>
        <v>0</v>
      </c>
      <c r="D82" s="50">
        <f>SUM(D83:D84)</f>
        <v>0</v>
      </c>
      <c r="E82" s="50">
        <f>SUM(E83:E84)</f>
        <v>0</v>
      </c>
      <c r="F82" s="50">
        <f>SUM(F83:F84)</f>
        <v>0</v>
      </c>
      <c r="G82" s="48" t="e">
        <f>SUM(F82/C82*100)</f>
        <v>#DIV/0!</v>
      </c>
      <c r="H82" s="48" t="e">
        <f>SUM(F82/E82*100)</f>
        <v>#DIV/0!</v>
      </c>
    </row>
    <row r="83" spans="2:8" x14ac:dyDescent="0.25">
      <c r="B83" s="32" t="s">
        <v>104</v>
      </c>
      <c r="C83" s="50">
        <v>0</v>
      </c>
      <c r="D83" s="50">
        <v>0</v>
      </c>
      <c r="E83" s="51">
        <v>0</v>
      </c>
      <c r="F83" s="50">
        <v>0</v>
      </c>
      <c r="G83" s="48" t="e">
        <f>SUM(F83/C83*100)</f>
        <v>#DIV/0!</v>
      </c>
      <c r="H83" s="48" t="e">
        <f>SUM(F83/E83*100)</f>
        <v>#DIV/0!</v>
      </c>
    </row>
    <row r="84" spans="2:8" x14ac:dyDescent="0.25">
      <c r="B84" s="32" t="s">
        <v>105</v>
      </c>
      <c r="C84" s="50"/>
      <c r="D84" s="50"/>
      <c r="E84" s="51"/>
      <c r="F84" s="50"/>
      <c r="G84" s="48"/>
      <c r="H84" s="48"/>
    </row>
    <row r="85" spans="2:8" ht="38.25" x14ac:dyDescent="0.25">
      <c r="B85" s="7" t="s">
        <v>107</v>
      </c>
      <c r="C85" s="50">
        <f>SUM(C86)</f>
        <v>0</v>
      </c>
      <c r="D85" s="50">
        <f>SUM(D86)</f>
        <v>0</v>
      </c>
      <c r="E85" s="50">
        <f>SUM(E86)</f>
        <v>0</v>
      </c>
      <c r="F85" s="50">
        <f>SUM(F86)</f>
        <v>0</v>
      </c>
      <c r="G85" s="48" t="e">
        <f>SUM(F85/C85*100)</f>
        <v>#DIV/0!</v>
      </c>
      <c r="H85" s="48" t="e">
        <f>SUM(F85/E85*100)</f>
        <v>#DIV/0!</v>
      </c>
    </row>
    <row r="86" spans="2:8" ht="38.25" x14ac:dyDescent="0.25">
      <c r="B86" s="32" t="s">
        <v>106</v>
      </c>
      <c r="C86" s="50"/>
      <c r="D86" s="50"/>
      <c r="E86" s="51"/>
      <c r="F86" s="50"/>
      <c r="G86" s="48"/>
      <c r="H86" s="48"/>
    </row>
    <row r="87" spans="2:8" x14ac:dyDescent="0.25">
      <c r="B87" s="7" t="s">
        <v>108</v>
      </c>
      <c r="C87" s="50">
        <f>SUM(C88:C90)</f>
        <v>0</v>
      </c>
      <c r="D87" s="50">
        <f>SUM(D88:D90)</f>
        <v>0</v>
      </c>
      <c r="E87" s="50">
        <f>SUM(E88:E90)</f>
        <v>0</v>
      </c>
      <c r="F87" s="50">
        <f>SUM(F88:F90)</f>
        <v>0</v>
      </c>
      <c r="G87" s="48" t="e">
        <f>SUM(F87/C87*100)</f>
        <v>#DIV/0!</v>
      </c>
      <c r="H87" s="48" t="e">
        <f>SUM(F87/E87*100)</f>
        <v>#DIV/0!</v>
      </c>
    </row>
    <row r="88" spans="2:8" x14ac:dyDescent="0.25">
      <c r="B88" s="32" t="s">
        <v>109</v>
      </c>
      <c r="C88" s="50"/>
      <c r="D88" s="50"/>
      <c r="E88" s="51"/>
      <c r="F88" s="50"/>
      <c r="G88" s="48"/>
      <c r="H88" s="48"/>
    </row>
    <row r="89" spans="2:8" ht="25.5" x14ac:dyDescent="0.25">
      <c r="B89" s="32" t="s">
        <v>110</v>
      </c>
      <c r="C89" s="50"/>
      <c r="D89" s="50"/>
      <c r="E89" s="51"/>
      <c r="F89" s="50"/>
      <c r="G89" s="48"/>
      <c r="H89" s="48"/>
    </row>
    <row r="90" spans="2:8" ht="25.5" x14ac:dyDescent="0.25">
      <c r="B90" s="32" t="s">
        <v>111</v>
      </c>
      <c r="C90" s="50"/>
      <c r="D90" s="50"/>
      <c r="E90" s="51"/>
      <c r="F90" s="50"/>
      <c r="G90" s="48"/>
      <c r="H90" s="48"/>
    </row>
  </sheetData>
  <mergeCells count="1">
    <mergeCell ref="B2:H2"/>
  </mergeCell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36"/>
  <sheetViews>
    <sheetView workbookViewId="0">
      <selection activeCell="H8" sqref="H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7.42578125" customWidth="1"/>
    <col min="6" max="8" width="25.28515625" customWidth="1"/>
    <col min="9" max="9" width="15.710937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8" customHeight="1" x14ac:dyDescent="0.25">
      <c r="B2" s="170" t="s">
        <v>16</v>
      </c>
      <c r="C2" s="208"/>
      <c r="D2" s="208"/>
      <c r="E2" s="208"/>
      <c r="F2" s="208"/>
      <c r="G2" s="208"/>
      <c r="H2" s="208"/>
      <c r="I2" s="208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75" x14ac:dyDescent="0.25">
      <c r="B4" s="209" t="s">
        <v>76</v>
      </c>
      <c r="C4" s="209"/>
      <c r="D4" s="209"/>
      <c r="E4" s="209"/>
      <c r="F4" s="209"/>
      <c r="G4" s="209"/>
      <c r="H4" s="209"/>
      <c r="I4" s="209"/>
    </row>
    <row r="5" spans="2:9" ht="18" x14ac:dyDescent="0.25">
      <c r="B5" s="20"/>
      <c r="C5" s="20"/>
      <c r="D5" s="20"/>
      <c r="E5" s="20"/>
      <c r="F5" s="20"/>
      <c r="G5" s="20"/>
      <c r="H5" s="20"/>
      <c r="I5" s="3"/>
    </row>
    <row r="6" spans="2:9" ht="25.5" x14ac:dyDescent="0.25">
      <c r="B6" s="210" t="s">
        <v>7</v>
      </c>
      <c r="C6" s="211"/>
      <c r="D6" s="211"/>
      <c r="E6" s="211"/>
      <c r="F6" s="92" t="s">
        <v>59</v>
      </c>
      <c r="G6" s="92" t="s">
        <v>56</v>
      </c>
      <c r="H6" s="92" t="s">
        <v>260</v>
      </c>
      <c r="I6" s="93" t="s">
        <v>57</v>
      </c>
    </row>
    <row r="7" spans="2:9" s="29" customFormat="1" ht="15.75" customHeight="1" x14ac:dyDescent="0.2">
      <c r="B7" s="212">
        <v>1</v>
      </c>
      <c r="C7" s="213"/>
      <c r="D7" s="213"/>
      <c r="E7" s="213"/>
      <c r="F7" s="94">
        <v>2</v>
      </c>
      <c r="G7" s="94">
        <v>3</v>
      </c>
      <c r="H7" s="94">
        <v>4</v>
      </c>
      <c r="I7" s="95" t="s">
        <v>54</v>
      </c>
    </row>
    <row r="8" spans="2:9" x14ac:dyDescent="0.25">
      <c r="B8" s="214">
        <v>10292</v>
      </c>
      <c r="C8" s="215"/>
      <c r="D8" s="215"/>
      <c r="E8" s="96" t="s">
        <v>245</v>
      </c>
      <c r="F8" s="85"/>
      <c r="G8" s="85">
        <f>SUM(G9+G60+G87+G115+G203+G116+G148)</f>
        <v>1058695.8700000001</v>
      </c>
      <c r="H8" s="85">
        <f>SUM(H9+H60+H87+H116+H148+H203+H111)</f>
        <v>927138.32000000018</v>
      </c>
      <c r="I8" s="97">
        <f>SUM(H8/G8*100)</f>
        <v>87.573622063907749</v>
      </c>
    </row>
    <row r="9" spans="2:9" x14ac:dyDescent="0.25">
      <c r="B9" s="191" t="s">
        <v>193</v>
      </c>
      <c r="C9" s="192"/>
      <c r="D9" s="192"/>
      <c r="E9" s="80" t="s">
        <v>194</v>
      </c>
      <c r="F9" s="81"/>
      <c r="G9" s="81">
        <v>90738.68</v>
      </c>
      <c r="H9" s="81">
        <v>57402.46</v>
      </c>
      <c r="I9" s="91">
        <f t="shared" ref="I9:I59" si="0">SUM(H9/G9*100)</f>
        <v>63.261290554369985</v>
      </c>
    </row>
    <row r="10" spans="2:9" x14ac:dyDescent="0.25">
      <c r="B10" s="191" t="s">
        <v>247</v>
      </c>
      <c r="C10" s="192"/>
      <c r="D10" s="192"/>
      <c r="E10" s="82" t="s">
        <v>195</v>
      </c>
      <c r="F10" s="83"/>
      <c r="G10" s="83">
        <f>SUM(G11+G52+G56)</f>
        <v>90738.68</v>
      </c>
      <c r="H10" s="81">
        <f>SUM(H12+H38+H42+H45)</f>
        <v>57402.460000000006</v>
      </c>
      <c r="I10" s="90">
        <f t="shared" si="0"/>
        <v>63.261290554369985</v>
      </c>
    </row>
    <row r="11" spans="2:9" ht="26.25" x14ac:dyDescent="0.25">
      <c r="B11" s="193"/>
      <c r="C11" s="194"/>
      <c r="D11" s="194"/>
      <c r="E11" s="115" t="s">
        <v>196</v>
      </c>
      <c r="F11" s="83"/>
      <c r="G11" s="83">
        <f>SUM(G12+G38+G45)</f>
        <v>90738.68</v>
      </c>
      <c r="H11" s="83">
        <v>57023.46</v>
      </c>
      <c r="I11" s="90">
        <f t="shared" si="0"/>
        <v>62.843607599317075</v>
      </c>
    </row>
    <row r="12" spans="2:9" x14ac:dyDescent="0.25">
      <c r="B12" s="88">
        <v>32</v>
      </c>
      <c r="C12" s="89"/>
      <c r="D12" s="89"/>
      <c r="E12" s="84" t="s">
        <v>18</v>
      </c>
      <c r="F12" s="85"/>
      <c r="G12" s="85">
        <f>SUM(G13+G17+G24+G33)</f>
        <v>90076.68</v>
      </c>
      <c r="H12" s="85">
        <f>SUM(H13+H17+H24+H33)</f>
        <v>56644.520000000004</v>
      </c>
      <c r="I12" s="97">
        <f t="shared" si="0"/>
        <v>62.884777724933926</v>
      </c>
    </row>
    <row r="13" spans="2:9" x14ac:dyDescent="0.25">
      <c r="B13" s="88"/>
      <c r="C13" s="89">
        <v>321</v>
      </c>
      <c r="D13" s="89"/>
      <c r="E13" s="84" t="s">
        <v>35</v>
      </c>
      <c r="F13" s="85"/>
      <c r="G13" s="85">
        <v>6112</v>
      </c>
      <c r="H13" s="85">
        <v>4672.21</v>
      </c>
      <c r="I13" s="97">
        <f t="shared" si="0"/>
        <v>76.443226439790578</v>
      </c>
    </row>
    <row r="14" spans="2:9" x14ac:dyDescent="0.25">
      <c r="B14" s="88"/>
      <c r="C14" s="89"/>
      <c r="D14" s="89">
        <v>3211</v>
      </c>
      <c r="E14" s="84" t="s">
        <v>36</v>
      </c>
      <c r="F14" s="85"/>
      <c r="G14" s="85">
        <v>5212</v>
      </c>
      <c r="H14" s="85">
        <v>4237.45</v>
      </c>
      <c r="I14" s="97">
        <f t="shared" si="0"/>
        <v>81.301803530314658</v>
      </c>
    </row>
    <row r="15" spans="2:9" x14ac:dyDescent="0.25">
      <c r="B15" s="88"/>
      <c r="C15" s="89"/>
      <c r="D15" s="89">
        <v>3213</v>
      </c>
      <c r="E15" s="84" t="s">
        <v>139</v>
      </c>
      <c r="F15" s="85"/>
      <c r="G15" s="85">
        <v>500</v>
      </c>
      <c r="H15" s="85">
        <v>415</v>
      </c>
      <c r="I15" s="97">
        <f t="shared" si="0"/>
        <v>83</v>
      </c>
    </row>
    <row r="16" spans="2:9" x14ac:dyDescent="0.25">
      <c r="B16" s="88"/>
      <c r="C16" s="89"/>
      <c r="D16" s="89">
        <v>3214</v>
      </c>
      <c r="E16" s="84" t="s">
        <v>206</v>
      </c>
      <c r="F16" s="85"/>
      <c r="G16" s="85">
        <v>400</v>
      </c>
      <c r="H16" s="85">
        <v>19.760000000000002</v>
      </c>
      <c r="I16" s="97">
        <f t="shared" si="0"/>
        <v>4.9400000000000004</v>
      </c>
    </row>
    <row r="17" spans="1:9" x14ac:dyDescent="0.25">
      <c r="B17" s="88"/>
      <c r="C17" s="89">
        <v>322</v>
      </c>
      <c r="D17" s="89"/>
      <c r="E17" s="84" t="s">
        <v>141</v>
      </c>
      <c r="F17" s="85"/>
      <c r="G17" s="85">
        <f>SUM(G18:G23)</f>
        <v>57560.46</v>
      </c>
      <c r="H17" s="85">
        <f>SUM(H18:H23)</f>
        <v>32410.05</v>
      </c>
      <c r="I17" s="97">
        <f t="shared" si="0"/>
        <v>56.306099708028746</v>
      </c>
    </row>
    <row r="18" spans="1:9" x14ac:dyDescent="0.25">
      <c r="B18" s="88"/>
      <c r="C18" s="89"/>
      <c r="D18" s="89">
        <v>3221</v>
      </c>
      <c r="E18" s="84" t="s">
        <v>142</v>
      </c>
      <c r="F18" s="85"/>
      <c r="G18" s="85">
        <v>7159.46</v>
      </c>
      <c r="H18" s="85">
        <v>2934.63</v>
      </c>
      <c r="I18" s="97">
        <f t="shared" si="0"/>
        <v>40.989543904149194</v>
      </c>
    </row>
    <row r="19" spans="1:9" x14ac:dyDescent="0.25">
      <c r="B19" s="88"/>
      <c r="C19" s="89"/>
      <c r="D19" s="89">
        <v>3222</v>
      </c>
      <c r="E19" s="84" t="s">
        <v>143</v>
      </c>
      <c r="F19" s="85"/>
      <c r="G19" s="85">
        <v>10957</v>
      </c>
      <c r="H19" s="85">
        <v>0</v>
      </c>
      <c r="I19" s="97">
        <f t="shared" si="0"/>
        <v>0</v>
      </c>
    </row>
    <row r="20" spans="1:9" x14ac:dyDescent="0.25">
      <c r="B20" s="88"/>
      <c r="C20" s="89"/>
      <c r="D20" s="89">
        <v>3223</v>
      </c>
      <c r="E20" s="84" t="s">
        <v>144</v>
      </c>
      <c r="F20" s="85"/>
      <c r="G20" s="85">
        <v>34195</v>
      </c>
      <c r="H20" s="85">
        <v>25712.21</v>
      </c>
      <c r="I20" s="97">
        <f t="shared" si="0"/>
        <v>75.192893697909042</v>
      </c>
    </row>
    <row r="21" spans="1:9" x14ac:dyDescent="0.25">
      <c r="B21" s="88"/>
      <c r="C21" s="89"/>
      <c r="D21" s="89">
        <v>3224</v>
      </c>
      <c r="E21" s="84" t="s">
        <v>145</v>
      </c>
      <c r="F21" s="85"/>
      <c r="G21" s="85">
        <v>3550</v>
      </c>
      <c r="H21" s="85">
        <v>3144.37</v>
      </c>
      <c r="I21" s="97">
        <f t="shared" si="0"/>
        <v>88.573802816901406</v>
      </c>
    </row>
    <row r="22" spans="1:9" x14ac:dyDescent="0.25">
      <c r="A22" s="37"/>
      <c r="B22" s="88"/>
      <c r="C22" s="89"/>
      <c r="D22" s="89">
        <v>3225</v>
      </c>
      <c r="E22" s="84" t="s">
        <v>146</v>
      </c>
      <c r="F22" s="85"/>
      <c r="G22" s="85">
        <v>1500</v>
      </c>
      <c r="H22" s="85">
        <v>618.84</v>
      </c>
      <c r="I22" s="97">
        <f t="shared" si="0"/>
        <v>41.256</v>
      </c>
    </row>
    <row r="23" spans="1:9" x14ac:dyDescent="0.25">
      <c r="B23" s="113"/>
      <c r="C23" s="114"/>
      <c r="D23" s="114">
        <v>3227</v>
      </c>
      <c r="E23" s="84" t="s">
        <v>244</v>
      </c>
      <c r="F23" s="85"/>
      <c r="G23" s="85">
        <v>199</v>
      </c>
      <c r="H23" s="85">
        <v>0</v>
      </c>
      <c r="I23" s="97">
        <f t="shared" si="0"/>
        <v>0</v>
      </c>
    </row>
    <row r="24" spans="1:9" x14ac:dyDescent="0.25">
      <c r="B24" s="88"/>
      <c r="C24" s="89">
        <v>323</v>
      </c>
      <c r="D24" s="89"/>
      <c r="E24" s="84" t="s">
        <v>147</v>
      </c>
      <c r="F24" s="85"/>
      <c r="G24" s="85">
        <f>SUM(G25:G32)</f>
        <v>18200</v>
      </c>
      <c r="H24" s="85">
        <f>SUM(H25:H32)</f>
        <v>18108.53</v>
      </c>
      <c r="I24" s="97">
        <f t="shared" si="0"/>
        <v>99.497417582417583</v>
      </c>
    </row>
    <row r="25" spans="1:9" x14ac:dyDescent="0.25">
      <c r="B25" s="88"/>
      <c r="C25" s="89"/>
      <c r="D25" s="89">
        <v>3231</v>
      </c>
      <c r="E25" s="84" t="s">
        <v>148</v>
      </c>
      <c r="F25" s="85"/>
      <c r="G25" s="85">
        <v>3100</v>
      </c>
      <c r="H25" s="85">
        <v>2756.97</v>
      </c>
      <c r="I25" s="97">
        <f t="shared" si="0"/>
        <v>88.934516129032247</v>
      </c>
    </row>
    <row r="26" spans="1:9" x14ac:dyDescent="0.25">
      <c r="B26" s="88"/>
      <c r="C26" s="89"/>
      <c r="D26" s="89">
        <v>3232</v>
      </c>
      <c r="E26" s="84" t="s">
        <v>149</v>
      </c>
      <c r="F26" s="85"/>
      <c r="G26" s="85">
        <v>7081.87</v>
      </c>
      <c r="H26" s="85">
        <v>5258.83</v>
      </c>
      <c r="I26" s="97">
        <f t="shared" si="0"/>
        <v>74.257646638529081</v>
      </c>
    </row>
    <row r="27" spans="1:9" x14ac:dyDescent="0.25">
      <c r="B27" s="88"/>
      <c r="C27" s="89"/>
      <c r="D27" s="89">
        <v>3233</v>
      </c>
      <c r="E27" s="84" t="s">
        <v>150</v>
      </c>
      <c r="F27" s="85"/>
      <c r="G27" s="85">
        <v>0</v>
      </c>
      <c r="H27" s="85">
        <v>0</v>
      </c>
      <c r="I27" s="97" t="e">
        <f t="shared" si="0"/>
        <v>#DIV/0!</v>
      </c>
    </row>
    <row r="28" spans="1:9" x14ac:dyDescent="0.25">
      <c r="B28" s="88"/>
      <c r="C28" s="89"/>
      <c r="D28" s="89">
        <v>3234</v>
      </c>
      <c r="E28" s="84" t="s">
        <v>151</v>
      </c>
      <c r="F28" s="85"/>
      <c r="G28" s="85">
        <v>1304.72</v>
      </c>
      <c r="H28" s="85">
        <v>4272.13</v>
      </c>
      <c r="I28" s="97">
        <f t="shared" si="0"/>
        <v>327.43653810779324</v>
      </c>
    </row>
    <row r="29" spans="1:9" x14ac:dyDescent="0.25">
      <c r="B29" s="88"/>
      <c r="C29" s="89"/>
      <c r="D29" s="89">
        <v>3236</v>
      </c>
      <c r="E29" s="84" t="s">
        <v>152</v>
      </c>
      <c r="F29" s="85"/>
      <c r="G29" s="85">
        <v>2113.41</v>
      </c>
      <c r="H29" s="85">
        <v>2376.84</v>
      </c>
      <c r="I29" s="97">
        <f t="shared" si="0"/>
        <v>112.46468976677504</v>
      </c>
    </row>
    <row r="30" spans="1:9" x14ac:dyDescent="0.25">
      <c r="B30" s="88"/>
      <c r="C30" s="89"/>
      <c r="D30" s="89">
        <v>3237</v>
      </c>
      <c r="E30" s="84" t="s">
        <v>207</v>
      </c>
      <c r="F30" s="85"/>
      <c r="G30" s="85">
        <v>800</v>
      </c>
      <c r="H30" s="85">
        <v>1028.5999999999999</v>
      </c>
      <c r="I30" s="97">
        <f t="shared" si="0"/>
        <v>128.57499999999999</v>
      </c>
    </row>
    <row r="31" spans="1:9" x14ac:dyDescent="0.25">
      <c r="B31" s="88"/>
      <c r="C31" s="89"/>
      <c r="D31" s="89">
        <v>3238</v>
      </c>
      <c r="E31" s="84" t="s">
        <v>154</v>
      </c>
      <c r="F31" s="85"/>
      <c r="G31" s="85">
        <v>2800</v>
      </c>
      <c r="H31" s="85">
        <v>1866.72</v>
      </c>
      <c r="I31" s="97">
        <f t="shared" si="0"/>
        <v>66.668571428571425</v>
      </c>
    </row>
    <row r="32" spans="1:9" x14ac:dyDescent="0.25">
      <c r="B32" s="88"/>
      <c r="C32" s="89"/>
      <c r="D32" s="89">
        <v>3239</v>
      </c>
      <c r="E32" s="84" t="s">
        <v>155</v>
      </c>
      <c r="F32" s="85"/>
      <c r="G32" s="85">
        <v>1000</v>
      </c>
      <c r="H32" s="85">
        <v>548.44000000000005</v>
      </c>
      <c r="I32" s="97">
        <f t="shared" si="0"/>
        <v>54.844000000000001</v>
      </c>
    </row>
    <row r="33" spans="2:9" x14ac:dyDescent="0.25">
      <c r="B33" s="88"/>
      <c r="C33" s="89">
        <v>329</v>
      </c>
      <c r="D33" s="89"/>
      <c r="E33" s="84" t="s">
        <v>156</v>
      </c>
      <c r="F33" s="85"/>
      <c r="G33" s="85">
        <f>SUM(G34:G37)</f>
        <v>8204.2199999999993</v>
      </c>
      <c r="H33" s="85">
        <f>SUM(H34:H37)</f>
        <v>1453.73</v>
      </c>
      <c r="I33" s="97">
        <f t="shared" si="0"/>
        <v>17.719295679540529</v>
      </c>
    </row>
    <row r="34" spans="2:9" x14ac:dyDescent="0.25">
      <c r="B34" s="88"/>
      <c r="C34" s="89"/>
      <c r="D34" s="89">
        <v>3292</v>
      </c>
      <c r="E34" s="84" t="s">
        <v>157</v>
      </c>
      <c r="F34" s="85"/>
      <c r="G34" s="85">
        <v>514.22</v>
      </c>
      <c r="H34" s="85">
        <v>514.22</v>
      </c>
      <c r="I34" s="97">
        <f t="shared" si="0"/>
        <v>100</v>
      </c>
    </row>
    <row r="35" spans="2:9" x14ac:dyDescent="0.25">
      <c r="B35" s="88"/>
      <c r="C35" s="89"/>
      <c r="D35" s="89">
        <v>3293</v>
      </c>
      <c r="E35" s="84" t="s">
        <v>158</v>
      </c>
      <c r="F35" s="85"/>
      <c r="G35" s="85">
        <v>500</v>
      </c>
      <c r="H35" s="85">
        <v>0</v>
      </c>
      <c r="I35" s="97">
        <f t="shared" si="0"/>
        <v>0</v>
      </c>
    </row>
    <row r="36" spans="2:9" x14ac:dyDescent="0.25">
      <c r="B36" s="88"/>
      <c r="C36" s="89"/>
      <c r="D36" s="89">
        <v>3294</v>
      </c>
      <c r="E36" s="84" t="s">
        <v>159</v>
      </c>
      <c r="F36" s="85"/>
      <c r="G36" s="85">
        <v>190</v>
      </c>
      <c r="H36" s="85">
        <v>186.98</v>
      </c>
      <c r="I36" s="97">
        <f t="shared" si="0"/>
        <v>98.410526315789468</v>
      </c>
    </row>
    <row r="37" spans="2:9" x14ac:dyDescent="0.25">
      <c r="B37" s="88"/>
      <c r="C37" s="89"/>
      <c r="D37" s="89">
        <v>3299</v>
      </c>
      <c r="E37" s="84" t="s">
        <v>156</v>
      </c>
      <c r="F37" s="85"/>
      <c r="G37" s="85">
        <v>7000</v>
      </c>
      <c r="H37" s="85">
        <v>752.53</v>
      </c>
      <c r="I37" s="97">
        <f t="shared" si="0"/>
        <v>10.75042857142857</v>
      </c>
    </row>
    <row r="38" spans="2:9" x14ac:dyDescent="0.25">
      <c r="B38" s="88">
        <v>34</v>
      </c>
      <c r="C38" s="89"/>
      <c r="D38" s="89"/>
      <c r="E38" s="84" t="s">
        <v>161</v>
      </c>
      <c r="F38" s="85"/>
      <c r="G38" s="85">
        <v>662</v>
      </c>
      <c r="H38" s="85">
        <f>SUM(H40:H41)</f>
        <v>378.94000000000005</v>
      </c>
      <c r="I38" s="97">
        <f t="shared" si="0"/>
        <v>57.241691842900309</v>
      </c>
    </row>
    <row r="39" spans="2:9" x14ac:dyDescent="0.25">
      <c r="B39" s="88"/>
      <c r="C39" s="89">
        <v>343</v>
      </c>
      <c r="D39" s="89"/>
      <c r="E39" s="84" t="s">
        <v>162</v>
      </c>
      <c r="F39" s="85"/>
      <c r="G39" s="85">
        <v>662</v>
      </c>
      <c r="H39" s="85">
        <v>378.94</v>
      </c>
      <c r="I39" s="97">
        <f t="shared" si="0"/>
        <v>57.241691842900302</v>
      </c>
    </row>
    <row r="40" spans="2:9" x14ac:dyDescent="0.25">
      <c r="B40" s="88"/>
      <c r="C40" s="89"/>
      <c r="D40" s="89">
        <v>3431</v>
      </c>
      <c r="E40" s="84" t="s">
        <v>163</v>
      </c>
      <c r="F40" s="85"/>
      <c r="G40" s="85">
        <v>650</v>
      </c>
      <c r="H40" s="85">
        <v>372.22</v>
      </c>
      <c r="I40" s="97">
        <f t="shared" si="0"/>
        <v>57.264615384615389</v>
      </c>
    </row>
    <row r="41" spans="2:9" x14ac:dyDescent="0.25">
      <c r="B41" s="113"/>
      <c r="C41" s="114"/>
      <c r="D41" s="114">
        <v>3433</v>
      </c>
      <c r="E41" s="84" t="s">
        <v>243</v>
      </c>
      <c r="F41" s="85"/>
      <c r="G41" s="85">
        <v>12</v>
      </c>
      <c r="H41" s="85">
        <v>6.72</v>
      </c>
      <c r="I41" s="97">
        <f t="shared" si="0"/>
        <v>55.999999999999993</v>
      </c>
    </row>
    <row r="42" spans="2:9" x14ac:dyDescent="0.25">
      <c r="B42" s="113">
        <v>37</v>
      </c>
      <c r="C42" s="114"/>
      <c r="D42" s="114"/>
      <c r="E42" s="84" t="s">
        <v>174</v>
      </c>
      <c r="F42" s="85"/>
      <c r="G42" s="85">
        <v>0</v>
      </c>
      <c r="H42" s="85">
        <v>0</v>
      </c>
      <c r="I42" s="97" t="e">
        <f t="shared" si="0"/>
        <v>#DIV/0!</v>
      </c>
    </row>
    <row r="43" spans="2:9" x14ac:dyDescent="0.25">
      <c r="B43" s="113"/>
      <c r="C43" s="114">
        <v>372</v>
      </c>
      <c r="D43" s="114"/>
      <c r="E43" s="84" t="s">
        <v>174</v>
      </c>
      <c r="F43" s="85"/>
      <c r="G43" s="85">
        <v>0</v>
      </c>
      <c r="H43" s="85">
        <v>0</v>
      </c>
      <c r="I43" s="97" t="e">
        <f t="shared" si="0"/>
        <v>#DIV/0!</v>
      </c>
    </row>
    <row r="44" spans="2:9" x14ac:dyDescent="0.25">
      <c r="B44" s="113"/>
      <c r="C44" s="114"/>
      <c r="D44" s="114">
        <v>3722</v>
      </c>
      <c r="E44" s="84" t="s">
        <v>246</v>
      </c>
      <c r="F44" s="85"/>
      <c r="G44" s="85">
        <v>0</v>
      </c>
      <c r="H44" s="85">
        <v>0</v>
      </c>
      <c r="I44" s="97" t="e">
        <f t="shared" si="0"/>
        <v>#DIV/0!</v>
      </c>
    </row>
    <row r="45" spans="2:9" ht="26.25" x14ac:dyDescent="0.25">
      <c r="B45" s="88">
        <v>42</v>
      </c>
      <c r="C45" s="89"/>
      <c r="D45" s="89"/>
      <c r="E45" s="87" t="s">
        <v>177</v>
      </c>
      <c r="F45" s="85"/>
      <c r="G45" s="85">
        <v>0</v>
      </c>
      <c r="H45" s="85">
        <v>379</v>
      </c>
      <c r="I45" s="97" t="e">
        <f t="shared" si="0"/>
        <v>#DIV/0!</v>
      </c>
    </row>
    <row r="46" spans="2:9" x14ac:dyDescent="0.25">
      <c r="B46" s="88"/>
      <c r="C46" s="89">
        <v>422</v>
      </c>
      <c r="D46" s="89"/>
      <c r="E46" s="84" t="s">
        <v>215</v>
      </c>
      <c r="F46" s="85"/>
      <c r="G46" s="85">
        <v>0</v>
      </c>
      <c r="H46" s="85">
        <v>379</v>
      </c>
      <c r="I46" s="97" t="e">
        <f t="shared" si="0"/>
        <v>#DIV/0!</v>
      </c>
    </row>
    <row r="47" spans="2:9" x14ac:dyDescent="0.25">
      <c r="B47" s="88"/>
      <c r="C47" s="89"/>
      <c r="D47" s="89">
        <v>4221</v>
      </c>
      <c r="E47" s="84" t="s">
        <v>179</v>
      </c>
      <c r="F47" s="85"/>
      <c r="G47" s="85">
        <v>0</v>
      </c>
      <c r="H47" s="85">
        <v>0</v>
      </c>
      <c r="I47" s="97" t="e">
        <f t="shared" si="0"/>
        <v>#DIV/0!</v>
      </c>
    </row>
    <row r="48" spans="2:9" x14ac:dyDescent="0.25">
      <c r="B48" s="88"/>
      <c r="C48" s="89"/>
      <c r="D48" s="89">
        <v>4222</v>
      </c>
      <c r="E48" s="84" t="s">
        <v>180</v>
      </c>
      <c r="F48" s="85"/>
      <c r="G48" s="85">
        <v>0</v>
      </c>
      <c r="H48" s="85">
        <v>0</v>
      </c>
      <c r="I48" s="97" t="e">
        <f t="shared" si="0"/>
        <v>#DIV/0!</v>
      </c>
    </row>
    <row r="49" spans="2:9" x14ac:dyDescent="0.25">
      <c r="B49" s="88"/>
      <c r="C49" s="89"/>
      <c r="D49" s="89">
        <v>4223</v>
      </c>
      <c r="E49" s="84" t="s">
        <v>181</v>
      </c>
      <c r="F49" s="85"/>
      <c r="G49" s="85">
        <v>0</v>
      </c>
      <c r="H49" s="85">
        <v>379</v>
      </c>
      <c r="I49" s="97" t="e">
        <f t="shared" si="0"/>
        <v>#DIV/0!</v>
      </c>
    </row>
    <row r="50" spans="2:9" x14ac:dyDescent="0.25">
      <c r="B50" s="88"/>
      <c r="C50" s="89"/>
      <c r="D50" s="89">
        <v>4226</v>
      </c>
      <c r="E50" s="84" t="s">
        <v>216</v>
      </c>
      <c r="F50" s="85"/>
      <c r="G50" s="85">
        <v>0</v>
      </c>
      <c r="H50" s="85">
        <v>0</v>
      </c>
      <c r="I50" s="97" t="e">
        <f t="shared" si="0"/>
        <v>#DIV/0!</v>
      </c>
    </row>
    <row r="51" spans="2:9" x14ac:dyDescent="0.25">
      <c r="B51" s="88"/>
      <c r="C51" s="89"/>
      <c r="D51" s="89">
        <v>4227</v>
      </c>
      <c r="E51" s="84" t="s">
        <v>183</v>
      </c>
      <c r="F51" s="85"/>
      <c r="G51" s="85">
        <v>0</v>
      </c>
      <c r="H51" s="85">
        <v>0</v>
      </c>
      <c r="I51" s="97" t="e">
        <f t="shared" si="0"/>
        <v>#DIV/0!</v>
      </c>
    </row>
    <row r="52" spans="2:9" hidden="1" x14ac:dyDescent="0.25">
      <c r="B52" s="195"/>
      <c r="C52" s="196"/>
      <c r="D52" s="197"/>
      <c r="E52" s="82" t="s">
        <v>197</v>
      </c>
      <c r="F52" s="83"/>
      <c r="G52" s="83">
        <v>0</v>
      </c>
      <c r="H52" s="83">
        <v>0</v>
      </c>
      <c r="I52" s="90" t="e">
        <f t="shared" si="0"/>
        <v>#DIV/0!</v>
      </c>
    </row>
    <row r="53" spans="2:9" hidden="1" x14ac:dyDescent="0.25">
      <c r="B53" s="88">
        <v>32</v>
      </c>
      <c r="C53" s="89"/>
      <c r="D53" s="89"/>
      <c r="E53" s="84" t="s">
        <v>18</v>
      </c>
      <c r="F53" s="85"/>
      <c r="G53" s="85">
        <v>0</v>
      </c>
      <c r="H53" s="85">
        <v>0</v>
      </c>
      <c r="I53" s="97" t="e">
        <f t="shared" si="0"/>
        <v>#DIV/0!</v>
      </c>
    </row>
    <row r="54" spans="2:9" hidden="1" x14ac:dyDescent="0.25">
      <c r="B54" s="88"/>
      <c r="C54" s="89">
        <v>322</v>
      </c>
      <c r="D54" s="89"/>
      <c r="E54" s="84" t="s">
        <v>141</v>
      </c>
      <c r="F54" s="85"/>
      <c r="G54" s="85">
        <v>0</v>
      </c>
      <c r="H54" s="85">
        <v>0</v>
      </c>
      <c r="I54" s="97" t="e">
        <f t="shared" si="0"/>
        <v>#DIV/0!</v>
      </c>
    </row>
    <row r="55" spans="2:9" hidden="1" x14ac:dyDescent="0.25">
      <c r="B55" s="88"/>
      <c r="C55" s="89"/>
      <c r="D55" s="89">
        <v>3222</v>
      </c>
      <c r="E55" s="84" t="s">
        <v>143</v>
      </c>
      <c r="F55" s="85"/>
      <c r="G55" s="85">
        <v>0</v>
      </c>
      <c r="H55" s="85">
        <v>0</v>
      </c>
      <c r="I55" s="97" t="e">
        <f t="shared" si="0"/>
        <v>#DIV/0!</v>
      </c>
    </row>
    <row r="56" spans="2:9" hidden="1" x14ac:dyDescent="0.25">
      <c r="B56" s="193"/>
      <c r="C56" s="194"/>
      <c r="D56" s="194"/>
      <c r="E56" s="82" t="s">
        <v>242</v>
      </c>
      <c r="F56" s="83"/>
      <c r="G56" s="83">
        <v>0</v>
      </c>
      <c r="H56" s="83">
        <v>0</v>
      </c>
      <c r="I56" s="90" t="e">
        <f t="shared" si="0"/>
        <v>#DIV/0!</v>
      </c>
    </row>
    <row r="57" spans="2:9" hidden="1" x14ac:dyDescent="0.25">
      <c r="B57" s="88">
        <v>32</v>
      </c>
      <c r="C57" s="89"/>
      <c r="D57" s="89"/>
      <c r="E57" s="84" t="s">
        <v>18</v>
      </c>
      <c r="F57" s="85"/>
      <c r="G57" s="85">
        <v>0</v>
      </c>
      <c r="H57" s="85">
        <v>0</v>
      </c>
      <c r="I57" s="97" t="e">
        <f t="shared" si="0"/>
        <v>#DIV/0!</v>
      </c>
    </row>
    <row r="58" spans="2:9" hidden="1" x14ac:dyDescent="0.25">
      <c r="B58" s="88"/>
      <c r="C58" s="89">
        <v>322</v>
      </c>
      <c r="D58" s="89"/>
      <c r="E58" s="84" t="s">
        <v>141</v>
      </c>
      <c r="F58" s="85"/>
      <c r="G58" s="85">
        <v>0</v>
      </c>
      <c r="H58" s="85">
        <v>0</v>
      </c>
      <c r="I58" s="97" t="e">
        <f t="shared" si="0"/>
        <v>#DIV/0!</v>
      </c>
    </row>
    <row r="59" spans="2:9" hidden="1" x14ac:dyDescent="0.25">
      <c r="B59" s="88"/>
      <c r="C59" s="89"/>
      <c r="D59" s="89">
        <v>3222</v>
      </c>
      <c r="E59" s="84" t="s">
        <v>143</v>
      </c>
      <c r="F59" s="85"/>
      <c r="G59" s="85">
        <v>0</v>
      </c>
      <c r="H59" s="85">
        <v>0</v>
      </c>
      <c r="I59" s="97" t="e">
        <f t="shared" si="0"/>
        <v>#DIV/0!</v>
      </c>
    </row>
    <row r="60" spans="2:9" x14ac:dyDescent="0.25">
      <c r="B60" s="201" t="s">
        <v>198</v>
      </c>
      <c r="C60" s="202"/>
      <c r="D60" s="203"/>
      <c r="E60" s="86" t="s">
        <v>199</v>
      </c>
      <c r="F60" s="81"/>
      <c r="G60" s="81">
        <f>SUM(G76+G80+G66+G61)</f>
        <v>14873.89</v>
      </c>
      <c r="H60" s="81">
        <f>SUM(H76+H80+H66+H61+H72)</f>
        <v>3293.2599999999998</v>
      </c>
      <c r="I60" s="91">
        <f t="shared" ref="I60:I107" si="1">SUM(H60/G60*100)</f>
        <v>22.141215243624902</v>
      </c>
    </row>
    <row r="61" spans="2:9" x14ac:dyDescent="0.25">
      <c r="B61" s="201" t="s">
        <v>248</v>
      </c>
      <c r="C61" s="202"/>
      <c r="D61" s="203"/>
      <c r="E61" s="125" t="s">
        <v>239</v>
      </c>
      <c r="F61" s="122"/>
      <c r="G61" s="117">
        <v>0</v>
      </c>
      <c r="H61" s="117">
        <v>204</v>
      </c>
      <c r="I61" s="123" t="e">
        <f t="shared" ref="I61:I65" si="2">SUM(H61/G61*100)</f>
        <v>#DIV/0!</v>
      </c>
    </row>
    <row r="62" spans="2:9" x14ac:dyDescent="0.25">
      <c r="B62" s="119">
        <v>32</v>
      </c>
      <c r="C62" s="120"/>
      <c r="D62" s="120"/>
      <c r="E62" s="124" t="s">
        <v>18</v>
      </c>
      <c r="F62" s="122"/>
      <c r="G62" s="122">
        <v>0</v>
      </c>
      <c r="H62" s="122">
        <v>204</v>
      </c>
      <c r="I62" s="123" t="e">
        <f t="shared" si="2"/>
        <v>#DIV/0!</v>
      </c>
    </row>
    <row r="63" spans="2:9" x14ac:dyDescent="0.25">
      <c r="B63" s="119"/>
      <c r="C63" s="120">
        <v>322</v>
      </c>
      <c r="D63" s="120"/>
      <c r="E63" s="124" t="s">
        <v>141</v>
      </c>
      <c r="F63" s="122"/>
      <c r="G63" s="122">
        <v>0</v>
      </c>
      <c r="H63" s="122">
        <f>SUM(H64:H65)</f>
        <v>204</v>
      </c>
      <c r="I63" s="123" t="e">
        <f t="shared" si="2"/>
        <v>#DIV/0!</v>
      </c>
    </row>
    <row r="64" spans="2:9" x14ac:dyDescent="0.25">
      <c r="B64" s="119"/>
      <c r="C64" s="120"/>
      <c r="D64" s="120">
        <v>3221</v>
      </c>
      <c r="E64" s="124" t="s">
        <v>142</v>
      </c>
      <c r="F64" s="122"/>
      <c r="G64" s="122">
        <v>0</v>
      </c>
      <c r="H64" s="122">
        <v>0</v>
      </c>
      <c r="I64" s="123" t="e">
        <f t="shared" si="2"/>
        <v>#DIV/0!</v>
      </c>
    </row>
    <row r="65" spans="2:9" x14ac:dyDescent="0.25">
      <c r="B65" s="119"/>
      <c r="C65" s="120"/>
      <c r="D65" s="120">
        <v>3224</v>
      </c>
      <c r="E65" s="124" t="s">
        <v>145</v>
      </c>
      <c r="F65" s="122"/>
      <c r="G65" s="122">
        <v>0</v>
      </c>
      <c r="H65" s="122">
        <v>204</v>
      </c>
      <c r="I65" s="123" t="e">
        <f t="shared" si="2"/>
        <v>#DIV/0!</v>
      </c>
    </row>
    <row r="66" spans="2:9" x14ac:dyDescent="0.25">
      <c r="B66" s="204"/>
      <c r="C66" s="205"/>
      <c r="D66" s="205"/>
      <c r="E66" s="125" t="s">
        <v>238</v>
      </c>
      <c r="F66" s="122"/>
      <c r="G66" s="117">
        <v>800</v>
      </c>
      <c r="H66" s="117">
        <v>318.51</v>
      </c>
      <c r="I66" s="123">
        <f t="shared" si="1"/>
        <v>39.813749999999999</v>
      </c>
    </row>
    <row r="67" spans="2:9" x14ac:dyDescent="0.25">
      <c r="B67" s="119">
        <v>32</v>
      </c>
      <c r="C67" s="120"/>
      <c r="D67" s="120"/>
      <c r="E67" s="124" t="s">
        <v>18</v>
      </c>
      <c r="F67" s="122"/>
      <c r="G67" s="122">
        <v>800</v>
      </c>
      <c r="H67" s="122">
        <f>SUM(H68+H72)</f>
        <v>318.51</v>
      </c>
      <c r="I67" s="123">
        <f t="shared" si="1"/>
        <v>39.813749999999999</v>
      </c>
    </row>
    <row r="68" spans="2:9" x14ac:dyDescent="0.25">
      <c r="B68" s="119"/>
      <c r="C68" s="120">
        <v>322</v>
      </c>
      <c r="D68" s="120"/>
      <c r="E68" s="124" t="s">
        <v>141</v>
      </c>
      <c r="F68" s="122"/>
      <c r="G68" s="122">
        <v>0</v>
      </c>
      <c r="H68" s="122">
        <f>SUM(H69:H71)</f>
        <v>257.39999999999998</v>
      </c>
      <c r="I68" s="123" t="e">
        <f t="shared" si="1"/>
        <v>#DIV/0!</v>
      </c>
    </row>
    <row r="69" spans="2:9" x14ac:dyDescent="0.25">
      <c r="B69" s="119"/>
      <c r="C69" s="120"/>
      <c r="D69" s="120">
        <v>3221</v>
      </c>
      <c r="E69" s="124" t="s">
        <v>142</v>
      </c>
      <c r="F69" s="122"/>
      <c r="G69" s="122">
        <v>0</v>
      </c>
      <c r="H69" s="122">
        <v>0</v>
      </c>
      <c r="I69" s="123" t="e">
        <f t="shared" si="1"/>
        <v>#DIV/0!</v>
      </c>
    </row>
    <row r="70" spans="2:9" x14ac:dyDescent="0.25">
      <c r="B70" s="119"/>
      <c r="C70" s="120"/>
      <c r="D70" s="120">
        <v>3224</v>
      </c>
      <c r="E70" s="124" t="s">
        <v>145</v>
      </c>
      <c r="F70" s="122"/>
      <c r="G70" s="122">
        <v>0</v>
      </c>
      <c r="H70" s="122">
        <v>124.82</v>
      </c>
      <c r="I70" s="123" t="e">
        <f t="shared" si="1"/>
        <v>#DIV/0!</v>
      </c>
    </row>
    <row r="71" spans="2:9" x14ac:dyDescent="0.25">
      <c r="B71" s="149"/>
      <c r="C71" s="150"/>
      <c r="D71" s="150">
        <v>3225</v>
      </c>
      <c r="E71" s="124" t="s">
        <v>228</v>
      </c>
      <c r="F71" s="122"/>
      <c r="G71" s="122">
        <v>0</v>
      </c>
      <c r="H71" s="122">
        <v>132.58000000000001</v>
      </c>
      <c r="I71" s="123" t="e">
        <f t="shared" si="1"/>
        <v>#DIV/0!</v>
      </c>
    </row>
    <row r="72" spans="2:9" x14ac:dyDescent="0.25">
      <c r="B72" s="119"/>
      <c r="C72" s="120">
        <v>329</v>
      </c>
      <c r="D72" s="120"/>
      <c r="E72" s="124" t="s">
        <v>156</v>
      </c>
      <c r="F72" s="122"/>
      <c r="G72" s="122">
        <v>800</v>
      </c>
      <c r="H72" s="122">
        <v>61.11</v>
      </c>
      <c r="I72" s="123">
        <f t="shared" si="1"/>
        <v>7.6387499999999999</v>
      </c>
    </row>
    <row r="73" spans="2:9" x14ac:dyDescent="0.25">
      <c r="B73" s="149"/>
      <c r="C73" s="150"/>
      <c r="D73" s="150">
        <v>3293</v>
      </c>
      <c r="E73" s="124" t="s">
        <v>158</v>
      </c>
      <c r="F73" s="122"/>
      <c r="G73" s="122">
        <v>0</v>
      </c>
      <c r="H73" s="122">
        <v>20.32</v>
      </c>
      <c r="I73" s="123"/>
    </row>
    <row r="74" spans="2:9" x14ac:dyDescent="0.25">
      <c r="B74" s="119"/>
      <c r="C74" s="120"/>
      <c r="D74" s="120">
        <v>3294</v>
      </c>
      <c r="E74" s="124" t="s">
        <v>159</v>
      </c>
      <c r="F74" s="122"/>
      <c r="G74" s="122">
        <v>0</v>
      </c>
      <c r="H74" s="122">
        <v>13.27</v>
      </c>
      <c r="I74" s="123" t="e">
        <f t="shared" si="1"/>
        <v>#DIV/0!</v>
      </c>
    </row>
    <row r="75" spans="2:9" x14ac:dyDescent="0.25">
      <c r="B75" s="119"/>
      <c r="C75" s="120"/>
      <c r="D75" s="120">
        <v>3299</v>
      </c>
      <c r="E75" s="124" t="s">
        <v>156</v>
      </c>
      <c r="F75" s="122"/>
      <c r="G75" s="122">
        <v>800</v>
      </c>
      <c r="H75" s="122">
        <v>27.52</v>
      </c>
      <c r="I75" s="123">
        <f t="shared" si="1"/>
        <v>3.44</v>
      </c>
    </row>
    <row r="76" spans="2:9" x14ac:dyDescent="0.25">
      <c r="B76" s="204"/>
      <c r="C76" s="205"/>
      <c r="D76" s="205"/>
      <c r="E76" s="125" t="s">
        <v>237</v>
      </c>
      <c r="F76" s="122"/>
      <c r="G76" s="117">
        <v>530.89</v>
      </c>
      <c r="H76" s="117">
        <v>0</v>
      </c>
      <c r="I76" s="123">
        <f>SUM(H76/G76*100)</f>
        <v>0</v>
      </c>
    </row>
    <row r="77" spans="2:9" x14ac:dyDescent="0.25">
      <c r="B77" s="119">
        <v>32</v>
      </c>
      <c r="C77" s="120"/>
      <c r="D77" s="120"/>
      <c r="E77" s="124" t="s">
        <v>18</v>
      </c>
      <c r="F77" s="122"/>
      <c r="G77" s="122">
        <v>530.89</v>
      </c>
      <c r="H77" s="122">
        <v>0</v>
      </c>
      <c r="I77" s="123">
        <f>SUM(H77/G77*100)</f>
        <v>0</v>
      </c>
    </row>
    <row r="78" spans="2:9" x14ac:dyDescent="0.25">
      <c r="B78" s="119"/>
      <c r="C78" s="120">
        <v>329</v>
      </c>
      <c r="D78" s="120"/>
      <c r="E78" s="124" t="s">
        <v>156</v>
      </c>
      <c r="F78" s="122"/>
      <c r="G78" s="122">
        <v>530.89</v>
      </c>
      <c r="H78" s="122">
        <v>0</v>
      </c>
      <c r="I78" s="123">
        <f>SUM(H78/G78*100)</f>
        <v>0</v>
      </c>
    </row>
    <row r="79" spans="2:9" x14ac:dyDescent="0.25">
      <c r="B79" s="119"/>
      <c r="C79" s="120"/>
      <c r="D79" s="120">
        <v>3299</v>
      </c>
      <c r="E79" s="124" t="s">
        <v>156</v>
      </c>
      <c r="F79" s="122"/>
      <c r="G79" s="122">
        <v>530.89</v>
      </c>
      <c r="H79" s="122">
        <v>0</v>
      </c>
      <c r="I79" s="123">
        <f>SUM(H79/G79*100)</f>
        <v>0</v>
      </c>
    </row>
    <row r="80" spans="2:9" x14ac:dyDescent="0.25">
      <c r="B80" s="204"/>
      <c r="C80" s="205"/>
      <c r="D80" s="205"/>
      <c r="E80" s="125" t="s">
        <v>236</v>
      </c>
      <c r="F80" s="122"/>
      <c r="G80" s="117">
        <v>13543</v>
      </c>
      <c r="H80" s="117">
        <v>2709.64</v>
      </c>
      <c r="I80" s="123">
        <f t="shared" si="1"/>
        <v>20.007679243889832</v>
      </c>
    </row>
    <row r="81" spans="2:9" ht="13.15" customHeight="1" x14ac:dyDescent="0.25">
      <c r="B81" s="119">
        <v>32</v>
      </c>
      <c r="C81" s="120"/>
      <c r="D81" s="120"/>
      <c r="E81" s="124" t="s">
        <v>18</v>
      </c>
      <c r="F81" s="122"/>
      <c r="G81" s="122">
        <v>13543</v>
      </c>
      <c r="H81" s="117">
        <v>2709.64</v>
      </c>
      <c r="I81" s="123">
        <f t="shared" si="1"/>
        <v>20.007679243889832</v>
      </c>
    </row>
    <row r="82" spans="2:9" x14ac:dyDescent="0.25">
      <c r="B82" s="119"/>
      <c r="C82" s="120">
        <v>322</v>
      </c>
      <c r="D82" s="120"/>
      <c r="E82" s="124" t="s">
        <v>141</v>
      </c>
      <c r="F82" s="122"/>
      <c r="G82" s="122">
        <v>13543</v>
      </c>
      <c r="H82" s="117">
        <v>2709.64</v>
      </c>
      <c r="I82" s="123">
        <f t="shared" si="1"/>
        <v>20.007679243889832</v>
      </c>
    </row>
    <row r="83" spans="2:9" x14ac:dyDescent="0.25">
      <c r="B83" s="119"/>
      <c r="C83" s="120"/>
      <c r="D83" s="120">
        <v>3221</v>
      </c>
      <c r="E83" s="124" t="s">
        <v>142</v>
      </c>
      <c r="F83" s="122"/>
      <c r="G83" s="122">
        <v>0</v>
      </c>
      <c r="H83" s="122">
        <v>0</v>
      </c>
      <c r="I83" s="123" t="e">
        <f t="shared" si="1"/>
        <v>#DIV/0!</v>
      </c>
    </row>
    <row r="84" spans="2:9" x14ac:dyDescent="0.25">
      <c r="B84" s="119"/>
      <c r="C84" s="120"/>
      <c r="D84" s="120">
        <v>3222</v>
      </c>
      <c r="E84" s="124" t="s">
        <v>143</v>
      </c>
      <c r="F84" s="122"/>
      <c r="G84" s="122">
        <v>13543</v>
      </c>
      <c r="H84" s="122">
        <v>2709.64</v>
      </c>
      <c r="I84" s="123">
        <f t="shared" si="1"/>
        <v>20.007679243889832</v>
      </c>
    </row>
    <row r="85" spans="2:9" x14ac:dyDescent="0.25">
      <c r="B85" s="119"/>
      <c r="C85" s="120"/>
      <c r="D85" s="120">
        <v>3225</v>
      </c>
      <c r="E85" s="124" t="s">
        <v>146</v>
      </c>
      <c r="F85" s="122"/>
      <c r="G85" s="122">
        <v>0</v>
      </c>
      <c r="H85" s="122">
        <v>0</v>
      </c>
      <c r="I85" s="123" t="e">
        <f t="shared" si="1"/>
        <v>#DIV/0!</v>
      </c>
    </row>
    <row r="86" spans="2:9" x14ac:dyDescent="0.25">
      <c r="B86" s="186" t="s">
        <v>249</v>
      </c>
      <c r="C86" s="187"/>
      <c r="D86" s="187"/>
      <c r="E86" s="186"/>
      <c r="F86" s="187"/>
      <c r="G86" s="187"/>
      <c r="H86" s="142"/>
      <c r="I86" s="143"/>
    </row>
    <row r="87" spans="2:9" x14ac:dyDescent="0.25">
      <c r="B87" s="186" t="s">
        <v>200</v>
      </c>
      <c r="C87" s="187"/>
      <c r="D87" s="187"/>
      <c r="E87" s="144" t="s">
        <v>230</v>
      </c>
      <c r="F87" s="145"/>
      <c r="G87" s="145">
        <f>SUM(G88+G98+G111)</f>
        <v>305038.87</v>
      </c>
      <c r="H87" s="145">
        <f>SUM(H88+H111)</f>
        <v>193611.47000000003</v>
      </c>
      <c r="I87" s="146">
        <f t="shared" si="1"/>
        <v>63.471081570686394</v>
      </c>
    </row>
    <row r="88" spans="2:9" ht="26.25" x14ac:dyDescent="0.25">
      <c r="B88" s="206" t="s">
        <v>231</v>
      </c>
      <c r="C88" s="207"/>
      <c r="D88" s="207"/>
      <c r="E88" s="110" t="s">
        <v>233</v>
      </c>
      <c r="F88" s="111"/>
      <c r="G88" s="111">
        <v>304038.87</v>
      </c>
      <c r="H88" s="111">
        <f>SUM(H90+H93+H98+H103)</f>
        <v>193144.55000000002</v>
      </c>
      <c r="I88" s="112">
        <f t="shared" si="1"/>
        <v>63.526268861609701</v>
      </c>
    </row>
    <row r="89" spans="2:9" x14ac:dyDescent="0.25">
      <c r="B89" s="119">
        <v>42</v>
      </c>
      <c r="C89" s="120"/>
      <c r="D89" s="120"/>
      <c r="E89" s="121" t="s">
        <v>6</v>
      </c>
      <c r="F89" s="122"/>
      <c r="G89" s="122">
        <f>SUM(G90+G92)</f>
        <v>304038.87</v>
      </c>
      <c r="H89" s="122">
        <v>0</v>
      </c>
      <c r="I89" s="123">
        <f t="shared" si="1"/>
        <v>0</v>
      </c>
    </row>
    <row r="90" spans="2:9" ht="26.25" x14ac:dyDescent="0.25">
      <c r="B90" s="119"/>
      <c r="C90" s="120">
        <v>421</v>
      </c>
      <c r="D90" s="120"/>
      <c r="E90" s="121" t="s">
        <v>177</v>
      </c>
      <c r="F90" s="122"/>
      <c r="G90" s="122">
        <v>288672.11</v>
      </c>
      <c r="H90" s="122">
        <v>183301.97</v>
      </c>
      <c r="I90" s="123">
        <f t="shared" si="1"/>
        <v>63.498330337489136</v>
      </c>
    </row>
    <row r="91" spans="2:9" x14ac:dyDescent="0.25">
      <c r="B91" s="119"/>
      <c r="C91" s="120"/>
      <c r="D91" s="120">
        <v>4211</v>
      </c>
      <c r="E91" s="121" t="s">
        <v>220</v>
      </c>
      <c r="F91" s="122"/>
      <c r="G91" s="122">
        <v>288672.11</v>
      </c>
      <c r="H91" s="122">
        <v>183301.97</v>
      </c>
      <c r="I91" s="123">
        <f t="shared" si="1"/>
        <v>63.498330337489136</v>
      </c>
    </row>
    <row r="92" spans="2:9" x14ac:dyDescent="0.25">
      <c r="B92" s="119"/>
      <c r="C92" s="120">
        <v>422</v>
      </c>
      <c r="D92" s="120"/>
      <c r="E92" s="121" t="s">
        <v>215</v>
      </c>
      <c r="F92" s="122"/>
      <c r="G92" s="122">
        <v>15366.76</v>
      </c>
      <c r="H92" s="122">
        <v>0</v>
      </c>
      <c r="I92" s="123">
        <f t="shared" si="1"/>
        <v>0</v>
      </c>
    </row>
    <row r="93" spans="2:9" x14ac:dyDescent="0.25">
      <c r="B93" s="119"/>
      <c r="C93" s="120"/>
      <c r="D93" s="120">
        <v>422</v>
      </c>
      <c r="E93" s="121" t="s">
        <v>215</v>
      </c>
      <c r="F93" s="122"/>
      <c r="G93" s="122">
        <v>15366.76</v>
      </c>
      <c r="H93" s="122">
        <v>8435.61</v>
      </c>
      <c r="I93" s="123">
        <f t="shared" si="1"/>
        <v>54.895176341662136</v>
      </c>
    </row>
    <row r="94" spans="2:9" x14ac:dyDescent="0.25">
      <c r="B94" s="119">
        <v>45</v>
      </c>
      <c r="C94" s="120"/>
      <c r="D94" s="120"/>
      <c r="E94" s="126" t="s">
        <v>223</v>
      </c>
      <c r="F94" s="122"/>
      <c r="G94" s="122">
        <v>0</v>
      </c>
      <c r="H94" s="122">
        <v>0</v>
      </c>
      <c r="I94" s="123" t="e">
        <f t="shared" si="1"/>
        <v>#DIV/0!</v>
      </c>
    </row>
    <row r="95" spans="2:9" x14ac:dyDescent="0.25">
      <c r="B95" s="119"/>
      <c r="C95" s="120">
        <v>451</v>
      </c>
      <c r="D95" s="120"/>
      <c r="E95" s="121" t="s">
        <v>234</v>
      </c>
      <c r="F95" s="122"/>
      <c r="G95" s="122">
        <v>0</v>
      </c>
      <c r="H95" s="122">
        <v>0</v>
      </c>
      <c r="I95" s="123" t="e">
        <f t="shared" si="1"/>
        <v>#DIV/0!</v>
      </c>
    </row>
    <row r="96" spans="2:9" x14ac:dyDescent="0.25">
      <c r="B96" s="119"/>
      <c r="C96" s="120"/>
      <c r="D96" s="120">
        <v>4511</v>
      </c>
      <c r="E96" s="121" t="s">
        <v>234</v>
      </c>
      <c r="F96" s="122"/>
      <c r="G96" s="122">
        <v>0</v>
      </c>
      <c r="H96" s="122">
        <v>0</v>
      </c>
      <c r="I96" s="123" t="e">
        <f t="shared" si="1"/>
        <v>#DIV/0!</v>
      </c>
    </row>
    <row r="97" spans="2:9" x14ac:dyDescent="0.25">
      <c r="B97" s="119"/>
      <c r="C97" s="120"/>
      <c r="D97" s="120"/>
      <c r="E97" s="121"/>
      <c r="F97" s="122"/>
      <c r="G97" s="122"/>
      <c r="H97" s="122"/>
      <c r="I97" s="123"/>
    </row>
    <row r="98" spans="2:9" ht="26.25" x14ac:dyDescent="0.25">
      <c r="B98" s="198"/>
      <c r="C98" s="199"/>
      <c r="D98" s="200"/>
      <c r="E98" s="116" t="s">
        <v>232</v>
      </c>
      <c r="F98" s="117"/>
      <c r="G98" s="117">
        <v>0</v>
      </c>
      <c r="H98" s="117">
        <v>258.33999999999997</v>
      </c>
      <c r="I98" s="118" t="e">
        <f t="shared" si="1"/>
        <v>#DIV/0!</v>
      </c>
    </row>
    <row r="99" spans="2:9" x14ac:dyDescent="0.25">
      <c r="B99" s="119">
        <v>32</v>
      </c>
      <c r="C99" s="120"/>
      <c r="D99" s="120"/>
      <c r="E99" s="121" t="s">
        <v>18</v>
      </c>
      <c r="F99" s="122"/>
      <c r="G99" s="122">
        <v>0</v>
      </c>
      <c r="H99" s="122">
        <v>258.33999999999997</v>
      </c>
      <c r="I99" s="123" t="e">
        <f t="shared" si="1"/>
        <v>#DIV/0!</v>
      </c>
    </row>
    <row r="100" spans="2:9" x14ac:dyDescent="0.25">
      <c r="B100" s="119"/>
      <c r="C100" s="120">
        <v>321</v>
      </c>
      <c r="D100" s="120"/>
      <c r="E100" s="121" t="s">
        <v>35</v>
      </c>
      <c r="F100" s="122"/>
      <c r="G100" s="122">
        <v>0</v>
      </c>
      <c r="H100" s="122">
        <f>SUM(H101:H102)</f>
        <v>258.34000000000003</v>
      </c>
      <c r="I100" s="123" t="e">
        <f t="shared" si="1"/>
        <v>#DIV/0!</v>
      </c>
    </row>
    <row r="101" spans="2:9" x14ac:dyDescent="0.25">
      <c r="B101" s="119"/>
      <c r="C101" s="120"/>
      <c r="D101" s="120">
        <v>3211</v>
      </c>
      <c r="E101" s="121" t="s">
        <v>36</v>
      </c>
      <c r="F101" s="122"/>
      <c r="G101" s="122">
        <v>0</v>
      </c>
      <c r="H101" s="122">
        <v>242.74</v>
      </c>
      <c r="I101" s="123" t="e">
        <f t="shared" si="1"/>
        <v>#DIV/0!</v>
      </c>
    </row>
    <row r="102" spans="2:9" ht="26.25" x14ac:dyDescent="0.25">
      <c r="B102" s="119"/>
      <c r="C102" s="120"/>
      <c r="D102" s="120">
        <v>3214</v>
      </c>
      <c r="E102" s="121" t="s">
        <v>235</v>
      </c>
      <c r="F102" s="122"/>
      <c r="G102" s="122">
        <v>0</v>
      </c>
      <c r="H102" s="122">
        <v>15.6</v>
      </c>
      <c r="I102" s="123" t="e">
        <f t="shared" si="1"/>
        <v>#DIV/0!</v>
      </c>
    </row>
    <row r="103" spans="2:9" x14ac:dyDescent="0.25">
      <c r="B103" s="149">
        <v>32</v>
      </c>
      <c r="C103" s="150"/>
      <c r="D103" s="150"/>
      <c r="E103" s="121"/>
      <c r="F103" s="122"/>
      <c r="G103" s="122">
        <v>0</v>
      </c>
      <c r="H103" s="117">
        <v>1148.6300000000001</v>
      </c>
      <c r="I103" s="123" t="e">
        <f t="shared" si="1"/>
        <v>#DIV/0!</v>
      </c>
    </row>
    <row r="104" spans="2:9" x14ac:dyDescent="0.25">
      <c r="B104" s="149"/>
      <c r="C104" s="150">
        <v>322</v>
      </c>
      <c r="E104" s="150" t="s">
        <v>261</v>
      </c>
      <c r="F104" s="122"/>
      <c r="G104" s="122">
        <v>0</v>
      </c>
      <c r="H104" s="117">
        <v>1148.6300000000001</v>
      </c>
      <c r="I104" s="123"/>
    </row>
    <row r="105" spans="2:9" ht="26.25" x14ac:dyDescent="0.25">
      <c r="B105" s="149"/>
      <c r="C105" s="150"/>
      <c r="D105" s="150">
        <v>3221</v>
      </c>
      <c r="E105" s="121" t="s">
        <v>262</v>
      </c>
      <c r="F105" s="122"/>
      <c r="G105" s="122">
        <v>0</v>
      </c>
      <c r="H105" s="117">
        <v>1148.6300000000001</v>
      </c>
      <c r="I105" s="123"/>
    </row>
    <row r="106" spans="2:9" x14ac:dyDescent="0.25">
      <c r="B106" s="119"/>
      <c r="C106" s="120">
        <v>323</v>
      </c>
      <c r="D106" s="120"/>
      <c r="E106" s="121" t="s">
        <v>147</v>
      </c>
      <c r="F106" s="122"/>
      <c r="G106" s="122">
        <v>0</v>
      </c>
      <c r="H106" s="122">
        <v>0</v>
      </c>
      <c r="I106" s="123" t="e">
        <f t="shared" si="1"/>
        <v>#DIV/0!</v>
      </c>
    </row>
    <row r="107" spans="2:9" x14ac:dyDescent="0.25">
      <c r="B107" s="119"/>
      <c r="C107" s="120"/>
      <c r="D107" s="120">
        <v>3231</v>
      </c>
      <c r="E107" s="121" t="s">
        <v>148</v>
      </c>
      <c r="F107" s="122"/>
      <c r="G107" s="122">
        <v>0</v>
      </c>
      <c r="H107" s="122">
        <v>0</v>
      </c>
      <c r="I107" s="123" t="e">
        <f t="shared" si="1"/>
        <v>#DIV/0!</v>
      </c>
    </row>
    <row r="108" spans="2:9" x14ac:dyDescent="0.25">
      <c r="B108" s="119"/>
      <c r="C108" s="120">
        <v>422</v>
      </c>
      <c r="D108" s="120"/>
      <c r="E108" s="121" t="s">
        <v>209</v>
      </c>
      <c r="F108" s="122"/>
      <c r="G108" s="122">
        <v>0</v>
      </c>
      <c r="H108" s="122">
        <v>0</v>
      </c>
      <c r="I108" s="123" t="e">
        <f t="shared" ref="I108:I147" si="3">SUM(H108/G108*100)</f>
        <v>#DIV/0!</v>
      </c>
    </row>
    <row r="109" spans="2:9" ht="26.25" x14ac:dyDescent="0.25">
      <c r="B109" s="119"/>
      <c r="C109" s="120"/>
      <c r="D109" s="120">
        <v>4227</v>
      </c>
      <c r="E109" s="121" t="s">
        <v>183</v>
      </c>
      <c r="F109" s="122"/>
      <c r="G109" s="122">
        <v>0</v>
      </c>
      <c r="H109" s="122">
        <v>0</v>
      </c>
      <c r="I109" s="123" t="e">
        <f t="shared" si="3"/>
        <v>#DIV/0!</v>
      </c>
    </row>
    <row r="110" spans="2:9" x14ac:dyDescent="0.25">
      <c r="B110" s="127"/>
      <c r="C110" s="128"/>
      <c r="D110" s="129"/>
      <c r="E110" s="121"/>
      <c r="F110" s="122"/>
      <c r="G110" s="122"/>
      <c r="H110" s="122"/>
      <c r="I110" s="123"/>
    </row>
    <row r="111" spans="2:9" x14ac:dyDescent="0.25">
      <c r="B111" s="183" t="s">
        <v>240</v>
      </c>
      <c r="C111" s="184"/>
      <c r="D111" s="185"/>
      <c r="E111" s="110" t="s">
        <v>241</v>
      </c>
      <c r="F111" s="130"/>
      <c r="G111" s="111">
        <f>SUM(G112)</f>
        <v>1000</v>
      </c>
      <c r="H111" s="111">
        <v>466.92</v>
      </c>
      <c r="I111" s="131">
        <f t="shared" si="3"/>
        <v>46.692</v>
      </c>
    </row>
    <row r="112" spans="2:9" x14ac:dyDescent="0.25">
      <c r="B112" s="119">
        <v>32</v>
      </c>
      <c r="C112" s="120"/>
      <c r="D112" s="120"/>
      <c r="E112" s="121" t="s">
        <v>18</v>
      </c>
      <c r="F112" s="122"/>
      <c r="G112" s="122">
        <v>1000</v>
      </c>
      <c r="H112" s="122">
        <v>466.92</v>
      </c>
      <c r="I112" s="123">
        <f t="shared" si="3"/>
        <v>46.692</v>
      </c>
    </row>
    <row r="113" spans="2:9" x14ac:dyDescent="0.25">
      <c r="B113" s="119"/>
      <c r="C113" s="120">
        <v>321</v>
      </c>
      <c r="D113" s="120"/>
      <c r="E113" s="121" t="s">
        <v>35</v>
      </c>
      <c r="F113" s="122"/>
      <c r="G113" s="122">
        <v>1000</v>
      </c>
      <c r="H113" s="122">
        <v>466.92</v>
      </c>
      <c r="I113" s="123">
        <f t="shared" si="3"/>
        <v>46.692</v>
      </c>
    </row>
    <row r="114" spans="2:9" x14ac:dyDescent="0.25">
      <c r="B114" s="119"/>
      <c r="C114" s="120"/>
      <c r="D114" s="120">
        <v>3211</v>
      </c>
      <c r="E114" s="121" t="s">
        <v>36</v>
      </c>
      <c r="F114" s="122"/>
      <c r="G114" s="122">
        <v>1000</v>
      </c>
      <c r="H114" s="122">
        <v>466.92</v>
      </c>
      <c r="I114" s="123">
        <f t="shared" si="3"/>
        <v>46.692</v>
      </c>
    </row>
    <row r="115" spans="2:9" x14ac:dyDescent="0.25">
      <c r="B115" s="198"/>
      <c r="C115" s="199"/>
      <c r="D115" s="200"/>
      <c r="E115" s="116"/>
      <c r="F115" s="117"/>
      <c r="G115" s="117"/>
      <c r="H115" s="117"/>
      <c r="I115" s="118"/>
    </row>
    <row r="116" spans="2:9" ht="26.25" x14ac:dyDescent="0.25">
      <c r="B116" s="206" t="s">
        <v>229</v>
      </c>
      <c r="C116" s="207"/>
      <c r="D116" s="207"/>
      <c r="E116" s="110" t="s">
        <v>196</v>
      </c>
      <c r="F116" s="111"/>
      <c r="G116" s="111">
        <f>SUM(G117+G124+G127+G132)</f>
        <v>32138.91</v>
      </c>
      <c r="H116" s="111">
        <f>SUM(H117+H124+H127+H132+H140+H143)</f>
        <v>42007.39</v>
      </c>
      <c r="I116" s="112">
        <f t="shared" si="3"/>
        <v>130.70570843877405</v>
      </c>
    </row>
    <row r="117" spans="2:9" s="37" customFormat="1" x14ac:dyDescent="0.25">
      <c r="B117" s="119">
        <v>32</v>
      </c>
      <c r="C117" s="120"/>
      <c r="D117" s="120"/>
      <c r="E117" s="121" t="s">
        <v>18</v>
      </c>
      <c r="F117" s="122"/>
      <c r="G117" s="122">
        <v>1000</v>
      </c>
      <c r="H117" s="122">
        <v>2724.03</v>
      </c>
      <c r="I117" s="123">
        <f t="shared" si="3"/>
        <v>272.40300000000002</v>
      </c>
    </row>
    <row r="118" spans="2:9" x14ac:dyDescent="0.25">
      <c r="B118" s="119"/>
      <c r="C118" s="120">
        <v>322</v>
      </c>
      <c r="D118" s="120"/>
      <c r="E118" s="124" t="s">
        <v>141</v>
      </c>
      <c r="F118" s="122"/>
      <c r="G118" s="122">
        <v>0</v>
      </c>
      <c r="H118" s="122">
        <v>0</v>
      </c>
      <c r="I118" s="123" t="e">
        <f t="shared" si="3"/>
        <v>#DIV/0!</v>
      </c>
    </row>
    <row r="119" spans="2:9" x14ac:dyDescent="0.25">
      <c r="B119" s="119"/>
      <c r="C119" s="120"/>
      <c r="D119" s="120">
        <v>3221</v>
      </c>
      <c r="E119" s="121" t="s">
        <v>142</v>
      </c>
      <c r="F119" s="122"/>
      <c r="G119" s="122">
        <v>0</v>
      </c>
      <c r="H119" s="122">
        <v>2724.03</v>
      </c>
      <c r="I119" s="123" t="e">
        <f t="shared" si="3"/>
        <v>#DIV/0!</v>
      </c>
    </row>
    <row r="120" spans="2:9" x14ac:dyDescent="0.25">
      <c r="B120" s="119"/>
      <c r="C120" s="120">
        <v>323</v>
      </c>
      <c r="D120" s="120"/>
      <c r="E120" s="121" t="s">
        <v>147</v>
      </c>
      <c r="F120" s="122"/>
      <c r="G120" s="122">
        <v>0</v>
      </c>
      <c r="H120" s="122">
        <v>0</v>
      </c>
      <c r="I120" s="123" t="e">
        <f t="shared" si="3"/>
        <v>#DIV/0!</v>
      </c>
    </row>
    <row r="121" spans="2:9" x14ac:dyDescent="0.25">
      <c r="B121" s="119"/>
      <c r="C121" s="120"/>
      <c r="D121" s="120">
        <v>3231</v>
      </c>
      <c r="E121" s="121" t="s">
        <v>148</v>
      </c>
      <c r="F121" s="122"/>
      <c r="G121" s="122">
        <v>0</v>
      </c>
      <c r="H121" s="122">
        <v>0</v>
      </c>
      <c r="I121" s="123" t="e">
        <f t="shared" si="3"/>
        <v>#DIV/0!</v>
      </c>
    </row>
    <row r="122" spans="2:9" x14ac:dyDescent="0.25">
      <c r="B122" s="119"/>
      <c r="C122" s="120">
        <v>329</v>
      </c>
      <c r="D122" s="120"/>
      <c r="E122" s="121" t="s">
        <v>156</v>
      </c>
      <c r="F122" s="122"/>
      <c r="G122" s="122">
        <v>1000</v>
      </c>
      <c r="H122" s="122">
        <v>0</v>
      </c>
      <c r="I122" s="123">
        <f t="shared" si="3"/>
        <v>0</v>
      </c>
    </row>
    <row r="123" spans="2:9" x14ac:dyDescent="0.25">
      <c r="B123" s="119"/>
      <c r="C123" s="120"/>
      <c r="D123" s="120">
        <v>3299</v>
      </c>
      <c r="E123" s="121" t="s">
        <v>156</v>
      </c>
      <c r="F123" s="122"/>
      <c r="G123" s="122">
        <v>1000</v>
      </c>
      <c r="H123" s="122">
        <v>0</v>
      </c>
      <c r="I123" s="123">
        <f t="shared" si="3"/>
        <v>0</v>
      </c>
    </row>
    <row r="124" spans="2:9" ht="26.25" x14ac:dyDescent="0.25">
      <c r="B124" s="119">
        <v>37</v>
      </c>
      <c r="C124" s="120"/>
      <c r="D124" s="120"/>
      <c r="E124" s="121" t="s">
        <v>172</v>
      </c>
      <c r="F124" s="122"/>
      <c r="G124" s="122">
        <v>3000</v>
      </c>
      <c r="H124" s="117">
        <v>2519.23</v>
      </c>
      <c r="I124" s="123">
        <f t="shared" si="3"/>
        <v>83.974333333333334</v>
      </c>
    </row>
    <row r="125" spans="2:9" ht="26.25" x14ac:dyDescent="0.25">
      <c r="B125" s="119"/>
      <c r="C125" s="120">
        <v>372</v>
      </c>
      <c r="D125" s="120"/>
      <c r="E125" s="121" t="s">
        <v>208</v>
      </c>
      <c r="F125" s="122"/>
      <c r="G125" s="122">
        <v>3000</v>
      </c>
      <c r="H125" s="122">
        <v>2519.23</v>
      </c>
      <c r="I125" s="123">
        <f t="shared" si="3"/>
        <v>83.974333333333334</v>
      </c>
    </row>
    <row r="126" spans="2:9" x14ac:dyDescent="0.25">
      <c r="B126" s="119"/>
      <c r="C126" s="120"/>
      <c r="D126" s="120">
        <v>3722</v>
      </c>
      <c r="E126" s="121" t="s">
        <v>174</v>
      </c>
      <c r="F126" s="122"/>
      <c r="G126" s="122">
        <v>3000</v>
      </c>
      <c r="H126" s="122">
        <v>2519.23</v>
      </c>
      <c r="I126" s="123">
        <f t="shared" si="3"/>
        <v>83.974333333333334</v>
      </c>
    </row>
    <row r="127" spans="2:9" ht="26.25" x14ac:dyDescent="0.25">
      <c r="B127" s="119">
        <v>42</v>
      </c>
      <c r="C127" s="120"/>
      <c r="D127" s="120"/>
      <c r="E127" s="121" t="s">
        <v>177</v>
      </c>
      <c r="F127" s="122"/>
      <c r="G127" s="122">
        <v>5308.91</v>
      </c>
      <c r="H127" s="122">
        <v>7436.16</v>
      </c>
      <c r="I127" s="123">
        <f t="shared" si="3"/>
        <v>140.06943044805809</v>
      </c>
    </row>
    <row r="128" spans="2:9" x14ac:dyDescent="0.25">
      <c r="B128" s="119"/>
      <c r="C128" s="120">
        <v>422</v>
      </c>
      <c r="D128" s="120"/>
      <c r="E128" s="121" t="s">
        <v>178</v>
      </c>
      <c r="F128" s="122"/>
      <c r="G128" s="122">
        <v>5308.91</v>
      </c>
      <c r="H128" s="122">
        <v>0</v>
      </c>
      <c r="I128" s="123">
        <f t="shared" si="3"/>
        <v>0</v>
      </c>
    </row>
    <row r="129" spans="2:9" x14ac:dyDescent="0.25">
      <c r="B129" s="119"/>
      <c r="C129" s="120"/>
      <c r="D129" s="120">
        <v>4221</v>
      </c>
      <c r="E129" s="121" t="s">
        <v>179</v>
      </c>
      <c r="F129" s="122"/>
      <c r="G129" s="122">
        <v>0</v>
      </c>
      <c r="H129" s="122">
        <v>0</v>
      </c>
      <c r="I129" s="123" t="e">
        <f t="shared" si="3"/>
        <v>#DIV/0!</v>
      </c>
    </row>
    <row r="130" spans="2:9" x14ac:dyDescent="0.25">
      <c r="B130" s="119"/>
      <c r="C130" s="120"/>
      <c r="D130" s="120">
        <v>4223</v>
      </c>
      <c r="E130" s="121" t="s">
        <v>181</v>
      </c>
      <c r="F130" s="122"/>
      <c r="G130" s="122">
        <v>0</v>
      </c>
      <c r="H130" s="122">
        <v>0</v>
      </c>
      <c r="I130" s="123" t="e">
        <f t="shared" si="3"/>
        <v>#DIV/0!</v>
      </c>
    </row>
    <row r="131" spans="2:9" ht="26.25" x14ac:dyDescent="0.25">
      <c r="B131" s="119"/>
      <c r="C131" s="120"/>
      <c r="D131" s="120">
        <v>4227</v>
      </c>
      <c r="E131" s="121" t="s">
        <v>183</v>
      </c>
      <c r="F131" s="122"/>
      <c r="G131" s="122">
        <v>5308.91</v>
      </c>
      <c r="H131" s="122">
        <v>7436.16</v>
      </c>
      <c r="I131" s="123">
        <f t="shared" si="3"/>
        <v>140.06943044805809</v>
      </c>
    </row>
    <row r="132" spans="2:9" ht="26.25" x14ac:dyDescent="0.25">
      <c r="B132" s="216"/>
      <c r="C132" s="217"/>
      <c r="D132" s="217"/>
      <c r="E132" s="116" t="s">
        <v>196</v>
      </c>
      <c r="F132" s="117"/>
      <c r="G132" s="117">
        <f>SUM(G133+G140)</f>
        <v>22830</v>
      </c>
      <c r="H132" s="117">
        <f>SUM(H133+H140+H143)</f>
        <v>26641.82</v>
      </c>
      <c r="I132" s="118">
        <f t="shared" si="3"/>
        <v>116.69653964082347</v>
      </c>
    </row>
    <row r="133" spans="2:9" x14ac:dyDescent="0.25">
      <c r="B133" s="119">
        <v>31</v>
      </c>
      <c r="C133" s="120"/>
      <c r="D133" s="120"/>
      <c r="E133" s="121" t="s">
        <v>5</v>
      </c>
      <c r="F133" s="122"/>
      <c r="G133" s="122">
        <f>SUM(G134+G136+G138)</f>
        <v>22015</v>
      </c>
      <c r="H133" s="122">
        <f>SUM(H134+H136+H138)</f>
        <v>23955.67</v>
      </c>
      <c r="I133" s="123">
        <f t="shared" si="3"/>
        <v>108.81521689756983</v>
      </c>
    </row>
    <row r="134" spans="2:9" x14ac:dyDescent="0.25">
      <c r="B134" s="119"/>
      <c r="C134" s="120">
        <v>311</v>
      </c>
      <c r="D134" s="120"/>
      <c r="E134" s="121" t="s">
        <v>210</v>
      </c>
      <c r="F134" s="122"/>
      <c r="G134" s="122">
        <v>18300</v>
      </c>
      <c r="H134" s="122">
        <v>20047.8</v>
      </c>
      <c r="I134" s="123">
        <f t="shared" si="3"/>
        <v>109.55081967213114</v>
      </c>
    </row>
    <row r="135" spans="2:9" x14ac:dyDescent="0.25">
      <c r="B135" s="119"/>
      <c r="C135" s="120"/>
      <c r="D135" s="120">
        <v>3111</v>
      </c>
      <c r="E135" s="121" t="s">
        <v>34</v>
      </c>
      <c r="F135" s="122"/>
      <c r="G135" s="122">
        <v>18300</v>
      </c>
      <c r="H135" s="122">
        <v>20047.8</v>
      </c>
      <c r="I135" s="123">
        <f t="shared" si="3"/>
        <v>109.55081967213114</v>
      </c>
    </row>
    <row r="136" spans="2:9" s="37" customFormat="1" x14ac:dyDescent="0.25">
      <c r="B136" s="119"/>
      <c r="C136" s="120">
        <v>312</v>
      </c>
      <c r="D136" s="120"/>
      <c r="E136" s="121" t="s">
        <v>135</v>
      </c>
      <c r="F136" s="122"/>
      <c r="G136" s="122">
        <v>815</v>
      </c>
      <c r="H136" s="122">
        <v>600</v>
      </c>
      <c r="I136" s="123">
        <f t="shared" si="3"/>
        <v>73.619631901840492</v>
      </c>
    </row>
    <row r="137" spans="2:9" x14ac:dyDescent="0.25">
      <c r="B137" s="119"/>
      <c r="C137" s="120"/>
      <c r="D137" s="120">
        <v>3121</v>
      </c>
      <c r="E137" s="121" t="s">
        <v>135</v>
      </c>
      <c r="F137" s="122"/>
      <c r="G137" s="122">
        <v>815</v>
      </c>
      <c r="H137" s="122">
        <v>600</v>
      </c>
      <c r="I137" s="123">
        <f t="shared" si="3"/>
        <v>73.619631901840492</v>
      </c>
    </row>
    <row r="138" spans="2:9" x14ac:dyDescent="0.25">
      <c r="B138" s="119"/>
      <c r="C138" s="120">
        <v>313</v>
      </c>
      <c r="D138" s="120"/>
      <c r="E138" s="121" t="s">
        <v>136</v>
      </c>
      <c r="F138" s="122"/>
      <c r="G138" s="122">
        <v>2900</v>
      </c>
      <c r="H138" s="122">
        <v>3307.87</v>
      </c>
      <c r="I138" s="123">
        <f t="shared" si="3"/>
        <v>114.06448275862068</v>
      </c>
    </row>
    <row r="139" spans="2:9" ht="26.25" x14ac:dyDescent="0.25">
      <c r="B139" s="119"/>
      <c r="C139" s="120"/>
      <c r="D139" s="120">
        <v>3132</v>
      </c>
      <c r="E139" s="121" t="s">
        <v>137</v>
      </c>
      <c r="F139" s="122"/>
      <c r="G139" s="122">
        <v>2900</v>
      </c>
      <c r="H139" s="122">
        <v>3307.87</v>
      </c>
      <c r="I139" s="123">
        <f t="shared" si="3"/>
        <v>114.06448275862068</v>
      </c>
    </row>
    <row r="140" spans="2:9" x14ac:dyDescent="0.25">
      <c r="B140" s="119">
        <v>32</v>
      </c>
      <c r="C140" s="120"/>
      <c r="D140" s="120"/>
      <c r="E140" s="121" t="s">
        <v>18</v>
      </c>
      <c r="F140" s="122"/>
      <c r="G140" s="122">
        <v>815</v>
      </c>
      <c r="H140" s="117">
        <v>506.89</v>
      </c>
      <c r="I140" s="123">
        <f t="shared" si="3"/>
        <v>62.195092024539875</v>
      </c>
    </row>
    <row r="141" spans="2:9" x14ac:dyDescent="0.25">
      <c r="B141" s="119"/>
      <c r="C141" s="120">
        <v>321</v>
      </c>
      <c r="D141" s="120"/>
      <c r="E141" s="121" t="s">
        <v>35</v>
      </c>
      <c r="F141" s="122"/>
      <c r="G141" s="122">
        <v>815</v>
      </c>
      <c r="H141" s="122">
        <v>506.89</v>
      </c>
      <c r="I141" s="123">
        <f t="shared" si="3"/>
        <v>62.195092024539875</v>
      </c>
    </row>
    <row r="142" spans="2:9" x14ac:dyDescent="0.25">
      <c r="B142" s="119"/>
      <c r="C142" s="120"/>
      <c r="D142" s="120">
        <v>3212</v>
      </c>
      <c r="E142" s="121" t="s">
        <v>214</v>
      </c>
      <c r="F142" s="122"/>
      <c r="G142" s="122">
        <v>815</v>
      </c>
      <c r="H142" s="122">
        <v>506.89</v>
      </c>
      <c r="I142" s="123">
        <f t="shared" si="3"/>
        <v>62.195092024539875</v>
      </c>
    </row>
    <row r="143" spans="2:9" x14ac:dyDescent="0.25">
      <c r="B143" s="216"/>
      <c r="C143" s="217"/>
      <c r="D143" s="217"/>
      <c r="E143" s="116" t="s">
        <v>201</v>
      </c>
      <c r="F143" s="117"/>
      <c r="G143" s="117">
        <v>0</v>
      </c>
      <c r="H143" s="117">
        <v>2179.2600000000002</v>
      </c>
      <c r="I143" s="118" t="e">
        <f t="shared" si="3"/>
        <v>#DIV/0!</v>
      </c>
    </row>
    <row r="144" spans="2:9" x14ac:dyDescent="0.25">
      <c r="B144" s="119">
        <v>32</v>
      </c>
      <c r="C144" s="120"/>
      <c r="D144" s="120"/>
      <c r="E144" s="124" t="s">
        <v>18</v>
      </c>
      <c r="F144" s="122"/>
      <c r="G144" s="122">
        <v>0</v>
      </c>
      <c r="H144" s="122">
        <v>2179.2600000000002</v>
      </c>
      <c r="I144" s="123" t="e">
        <f t="shared" si="3"/>
        <v>#DIV/0!</v>
      </c>
    </row>
    <row r="145" spans="2:9" s="37" customFormat="1" x14ac:dyDescent="0.25">
      <c r="B145" s="119"/>
      <c r="C145" s="120">
        <v>322</v>
      </c>
      <c r="D145" s="120"/>
      <c r="E145" s="124" t="s">
        <v>141</v>
      </c>
      <c r="F145" s="122"/>
      <c r="G145" s="122">
        <v>0</v>
      </c>
      <c r="H145" s="117">
        <v>2179.2600000000002</v>
      </c>
      <c r="I145" s="123" t="e">
        <f t="shared" si="3"/>
        <v>#DIV/0!</v>
      </c>
    </row>
    <row r="146" spans="2:9" x14ac:dyDescent="0.25">
      <c r="B146" s="119"/>
      <c r="C146" s="120"/>
      <c r="D146" s="120">
        <v>3221</v>
      </c>
      <c r="E146" s="124" t="s">
        <v>142</v>
      </c>
      <c r="F146" s="122"/>
      <c r="G146" s="122">
        <v>0</v>
      </c>
      <c r="H146" s="122">
        <v>0</v>
      </c>
      <c r="I146" s="123" t="e">
        <f t="shared" si="3"/>
        <v>#DIV/0!</v>
      </c>
    </row>
    <row r="147" spans="2:9" x14ac:dyDescent="0.25">
      <c r="B147" s="119"/>
      <c r="C147" s="120"/>
      <c r="D147" s="120">
        <v>3222</v>
      </c>
      <c r="E147" s="124" t="s">
        <v>143</v>
      </c>
      <c r="F147" s="122"/>
      <c r="G147" s="122">
        <v>0</v>
      </c>
      <c r="H147" s="122">
        <v>2179.2600000000002</v>
      </c>
      <c r="I147" s="123" t="e">
        <f t="shared" si="3"/>
        <v>#DIV/0!</v>
      </c>
    </row>
    <row r="148" spans="2:9" ht="26.25" x14ac:dyDescent="0.25">
      <c r="B148" s="206" t="s">
        <v>226</v>
      </c>
      <c r="C148" s="207"/>
      <c r="D148" s="207"/>
      <c r="E148" s="110" t="s">
        <v>196</v>
      </c>
      <c r="F148" s="111"/>
      <c r="G148" s="111">
        <f>SUM(G149+G158+G168+G174+G177+G190+G181+G194)</f>
        <v>615005.52</v>
      </c>
      <c r="H148" s="111">
        <f>SUM(H149+H158+H168+H177+H194+H198+H181+H188+H171+H162)</f>
        <v>630250.62000000011</v>
      </c>
      <c r="I148" s="112">
        <f t="shared" ref="I148:I201" si="4">SUM(H148/G148*100)</f>
        <v>102.47885579953821</v>
      </c>
    </row>
    <row r="149" spans="2:9" x14ac:dyDescent="0.25">
      <c r="B149" s="119">
        <v>31</v>
      </c>
      <c r="C149" s="120"/>
      <c r="D149" s="120"/>
      <c r="E149" s="121" t="s">
        <v>5</v>
      </c>
      <c r="F149" s="122"/>
      <c r="G149" s="122">
        <f>SUM(G150+G154+G156)</f>
        <v>545665.52</v>
      </c>
      <c r="H149" s="122">
        <f>SUM(H150+H154+H156)</f>
        <v>550050.56000000006</v>
      </c>
      <c r="I149" s="123">
        <f t="shared" si="4"/>
        <v>100.80361317313948</v>
      </c>
    </row>
    <row r="150" spans="2:9" x14ac:dyDescent="0.25">
      <c r="B150" s="119"/>
      <c r="C150" s="120">
        <v>311</v>
      </c>
      <c r="D150" s="120"/>
      <c r="E150" s="121" t="s">
        <v>210</v>
      </c>
      <c r="F150" s="122"/>
      <c r="G150" s="122">
        <v>446549.37</v>
      </c>
      <c r="H150" s="122">
        <v>447312.9</v>
      </c>
      <c r="I150" s="123">
        <f t="shared" si="4"/>
        <v>100.17098445352191</v>
      </c>
    </row>
    <row r="151" spans="2:9" s="37" customFormat="1" x14ac:dyDescent="0.25">
      <c r="B151" s="119"/>
      <c r="C151" s="120"/>
      <c r="D151" s="120">
        <v>3111</v>
      </c>
      <c r="E151" s="121" t="s">
        <v>34</v>
      </c>
      <c r="F151" s="122"/>
      <c r="G151" s="122">
        <v>446549.37</v>
      </c>
      <c r="H151" s="122">
        <v>447312.9</v>
      </c>
      <c r="I151" s="123">
        <f t="shared" si="4"/>
        <v>100.17098445352191</v>
      </c>
    </row>
    <row r="152" spans="2:9" x14ac:dyDescent="0.25">
      <c r="B152" s="119"/>
      <c r="C152" s="120"/>
      <c r="D152" s="120">
        <v>3113</v>
      </c>
      <c r="E152" s="121" t="s">
        <v>211</v>
      </c>
      <c r="F152" s="122"/>
      <c r="G152" s="122">
        <v>0</v>
      </c>
      <c r="H152" s="122">
        <v>0</v>
      </c>
      <c r="I152" s="123" t="e">
        <f t="shared" si="4"/>
        <v>#DIV/0!</v>
      </c>
    </row>
    <row r="153" spans="2:9" x14ac:dyDescent="0.25">
      <c r="B153" s="119"/>
      <c r="C153" s="120"/>
      <c r="D153" s="120">
        <v>3114</v>
      </c>
      <c r="E153" s="121" t="s">
        <v>212</v>
      </c>
      <c r="F153" s="122"/>
      <c r="G153" s="122">
        <v>0</v>
      </c>
      <c r="H153" s="122">
        <v>0</v>
      </c>
      <c r="I153" s="123" t="e">
        <f t="shared" si="4"/>
        <v>#DIV/0!</v>
      </c>
    </row>
    <row r="154" spans="2:9" x14ac:dyDescent="0.25">
      <c r="B154" s="119"/>
      <c r="C154" s="120">
        <v>312</v>
      </c>
      <c r="D154" s="120"/>
      <c r="E154" s="121" t="s">
        <v>213</v>
      </c>
      <c r="F154" s="122"/>
      <c r="G154" s="122">
        <v>23516.15</v>
      </c>
      <c r="H154" s="122">
        <v>29065.94</v>
      </c>
      <c r="I154" s="123">
        <f t="shared" si="4"/>
        <v>123.59990899870938</v>
      </c>
    </row>
    <row r="155" spans="2:9" x14ac:dyDescent="0.25">
      <c r="B155" s="119"/>
      <c r="C155" s="120"/>
      <c r="D155" s="120">
        <v>3121</v>
      </c>
      <c r="E155" s="121" t="s">
        <v>135</v>
      </c>
      <c r="F155" s="122"/>
      <c r="G155" s="122">
        <v>23516.15</v>
      </c>
      <c r="H155" s="122">
        <v>29065.94</v>
      </c>
      <c r="I155" s="123">
        <f t="shared" si="4"/>
        <v>123.59990899870938</v>
      </c>
    </row>
    <row r="156" spans="2:9" x14ac:dyDescent="0.25">
      <c r="B156" s="119"/>
      <c r="C156" s="120">
        <v>313</v>
      </c>
      <c r="D156" s="120"/>
      <c r="E156" s="121" t="s">
        <v>136</v>
      </c>
      <c r="F156" s="122"/>
      <c r="G156" s="122">
        <v>75600</v>
      </c>
      <c r="H156" s="122">
        <v>73671.72</v>
      </c>
      <c r="I156" s="123">
        <f t="shared" si="4"/>
        <v>97.44936507936508</v>
      </c>
    </row>
    <row r="157" spans="2:9" ht="26.25" x14ac:dyDescent="0.25">
      <c r="B157" s="119"/>
      <c r="C157" s="120"/>
      <c r="D157" s="120">
        <v>3132</v>
      </c>
      <c r="E157" s="121" t="s">
        <v>137</v>
      </c>
      <c r="F157" s="122"/>
      <c r="G157" s="122">
        <v>75600</v>
      </c>
      <c r="H157" s="122">
        <v>73671.72</v>
      </c>
      <c r="I157" s="123">
        <f t="shared" si="4"/>
        <v>97.44936507936508</v>
      </c>
    </row>
    <row r="158" spans="2:9" x14ac:dyDescent="0.25">
      <c r="B158" s="119">
        <v>32</v>
      </c>
      <c r="C158" s="120"/>
      <c r="D158" s="120"/>
      <c r="E158" s="121" t="s">
        <v>18</v>
      </c>
      <c r="F158" s="122"/>
      <c r="G158" s="122">
        <f>SUM(G159+G165)</f>
        <v>31680</v>
      </c>
      <c r="H158" s="122">
        <f>SUM(H159+H162+H165)</f>
        <v>31908.280000000002</v>
      </c>
      <c r="I158" s="123">
        <f t="shared" si="4"/>
        <v>100.72058080808081</v>
      </c>
    </row>
    <row r="159" spans="2:9" x14ac:dyDescent="0.25">
      <c r="B159" s="119"/>
      <c r="C159" s="120">
        <v>321</v>
      </c>
      <c r="D159" s="120"/>
      <c r="E159" s="121" t="s">
        <v>35</v>
      </c>
      <c r="F159" s="122"/>
      <c r="G159" s="122">
        <v>30000</v>
      </c>
      <c r="H159" s="122">
        <f>SUM(H160:H161)</f>
        <v>30071.050000000003</v>
      </c>
      <c r="I159" s="123">
        <f t="shared" si="4"/>
        <v>100.23683333333335</v>
      </c>
    </row>
    <row r="160" spans="2:9" x14ac:dyDescent="0.25">
      <c r="B160" s="151"/>
      <c r="C160" s="152"/>
      <c r="D160" s="152">
        <v>3211</v>
      </c>
      <c r="E160" s="121" t="s">
        <v>36</v>
      </c>
      <c r="F160" s="122"/>
      <c r="G160" s="122">
        <v>0</v>
      </c>
      <c r="H160" s="122">
        <v>1052.42</v>
      </c>
      <c r="I160" s="123"/>
    </row>
    <row r="161" spans="2:9" s="37" customFormat="1" x14ac:dyDescent="0.25">
      <c r="B161" s="119"/>
      <c r="C161" s="120"/>
      <c r="D161" s="120">
        <v>3212</v>
      </c>
      <c r="E161" s="121" t="s">
        <v>214</v>
      </c>
      <c r="F161" s="122"/>
      <c r="G161" s="122">
        <v>30000</v>
      </c>
      <c r="H161" s="122">
        <v>29018.63</v>
      </c>
      <c r="I161" s="123">
        <f t="shared" si="4"/>
        <v>96.728766666666672</v>
      </c>
    </row>
    <row r="162" spans="2:9" s="37" customFormat="1" x14ac:dyDescent="0.25">
      <c r="B162" s="119"/>
      <c r="C162" s="120">
        <v>322</v>
      </c>
      <c r="D162" s="120"/>
      <c r="E162" s="121" t="s">
        <v>141</v>
      </c>
      <c r="F162" s="122"/>
      <c r="G162" s="122">
        <v>0</v>
      </c>
      <c r="H162" s="117">
        <f>SUM(H163:H164)</f>
        <v>172.8</v>
      </c>
      <c r="I162" s="123" t="e">
        <f t="shared" si="4"/>
        <v>#DIV/0!</v>
      </c>
    </row>
    <row r="163" spans="2:9" s="37" customFormat="1" x14ac:dyDescent="0.25">
      <c r="B163" s="119"/>
      <c r="C163" s="120"/>
      <c r="D163" s="120">
        <v>3221</v>
      </c>
      <c r="E163" s="121" t="s">
        <v>142</v>
      </c>
      <c r="F163" s="122"/>
      <c r="G163" s="122">
        <v>0</v>
      </c>
      <c r="H163" s="122">
        <v>172.8</v>
      </c>
      <c r="I163" s="123" t="e">
        <f t="shared" si="4"/>
        <v>#DIV/0!</v>
      </c>
    </row>
    <row r="164" spans="2:9" x14ac:dyDescent="0.25">
      <c r="B164" s="119"/>
      <c r="C164" s="120"/>
      <c r="D164" s="120">
        <v>3225</v>
      </c>
      <c r="E164" s="121" t="s">
        <v>228</v>
      </c>
      <c r="F164" s="122"/>
      <c r="G164" s="122">
        <v>0</v>
      </c>
      <c r="H164" s="122">
        <v>0</v>
      </c>
      <c r="I164" s="123" t="e">
        <f t="shared" si="4"/>
        <v>#DIV/0!</v>
      </c>
    </row>
    <row r="165" spans="2:9" x14ac:dyDescent="0.25">
      <c r="B165" s="119"/>
      <c r="C165" s="120">
        <v>329</v>
      </c>
      <c r="D165" s="120"/>
      <c r="E165" s="121" t="s">
        <v>156</v>
      </c>
      <c r="F165" s="122"/>
      <c r="G165" s="122">
        <v>1680</v>
      </c>
      <c r="H165" s="122">
        <f>SUM(H166:H167)</f>
        <v>1664.43</v>
      </c>
      <c r="I165" s="123">
        <f t="shared" si="4"/>
        <v>99.0732142857143</v>
      </c>
    </row>
    <row r="166" spans="2:9" x14ac:dyDescent="0.25">
      <c r="B166" s="119"/>
      <c r="C166" s="120"/>
      <c r="D166" s="120">
        <v>3293</v>
      </c>
      <c r="E166" s="121" t="s">
        <v>158</v>
      </c>
      <c r="F166" s="122"/>
      <c r="G166" s="122">
        <v>0</v>
      </c>
      <c r="H166" s="122">
        <v>0</v>
      </c>
      <c r="I166" s="123" t="e">
        <f t="shared" si="4"/>
        <v>#DIV/0!</v>
      </c>
    </row>
    <row r="167" spans="2:9" x14ac:dyDescent="0.25">
      <c r="B167" s="119"/>
      <c r="C167" s="120"/>
      <c r="D167" s="120">
        <v>3295</v>
      </c>
      <c r="E167" s="121" t="s">
        <v>160</v>
      </c>
      <c r="F167" s="122"/>
      <c r="G167" s="122">
        <v>1680</v>
      </c>
      <c r="H167" s="122">
        <v>1664.43</v>
      </c>
      <c r="I167" s="123">
        <f t="shared" si="4"/>
        <v>99.0732142857143</v>
      </c>
    </row>
    <row r="168" spans="2:9" x14ac:dyDescent="0.25">
      <c r="B168" s="119">
        <v>34</v>
      </c>
      <c r="C168" s="120"/>
      <c r="D168" s="120"/>
      <c r="E168" s="121" t="s">
        <v>161</v>
      </c>
      <c r="F168" s="122"/>
      <c r="G168" s="122">
        <v>0</v>
      </c>
      <c r="H168" s="122">
        <v>0</v>
      </c>
      <c r="I168" s="123" t="e">
        <f t="shared" si="4"/>
        <v>#DIV/0!</v>
      </c>
    </row>
    <row r="169" spans="2:9" s="37" customFormat="1" x14ac:dyDescent="0.25">
      <c r="B169" s="119"/>
      <c r="C169" s="120">
        <v>343</v>
      </c>
      <c r="D169" s="120"/>
      <c r="E169" s="121" t="s">
        <v>162</v>
      </c>
      <c r="F169" s="122"/>
      <c r="G169" s="122">
        <v>0</v>
      </c>
      <c r="H169" s="122">
        <v>0</v>
      </c>
      <c r="I169" s="123" t="e">
        <f t="shared" si="4"/>
        <v>#DIV/0!</v>
      </c>
    </row>
    <row r="170" spans="2:9" s="37" customFormat="1" ht="26.25" x14ac:dyDescent="0.25">
      <c r="B170" s="119"/>
      <c r="C170" s="120"/>
      <c r="D170" s="120">
        <v>3431</v>
      </c>
      <c r="E170" s="121" t="s">
        <v>163</v>
      </c>
      <c r="F170" s="122"/>
      <c r="G170" s="122">
        <v>0</v>
      </c>
      <c r="H170" s="122">
        <v>0</v>
      </c>
      <c r="I170" s="123" t="e">
        <f t="shared" si="4"/>
        <v>#DIV/0!</v>
      </c>
    </row>
    <row r="171" spans="2:9" s="37" customFormat="1" x14ac:dyDescent="0.25">
      <c r="B171" s="151">
        <v>38</v>
      </c>
      <c r="C171" s="152"/>
      <c r="D171" s="152"/>
      <c r="E171" s="121" t="s">
        <v>263</v>
      </c>
      <c r="F171" s="122"/>
      <c r="G171" s="122"/>
      <c r="H171" s="117">
        <v>225.8</v>
      </c>
      <c r="I171" s="123"/>
    </row>
    <row r="172" spans="2:9" s="37" customFormat="1" x14ac:dyDescent="0.25">
      <c r="B172" s="151"/>
      <c r="C172" s="152">
        <v>381</v>
      </c>
      <c r="D172" s="152"/>
      <c r="E172" s="121" t="s">
        <v>128</v>
      </c>
      <c r="F172" s="122"/>
      <c r="G172" s="122"/>
      <c r="H172" s="122">
        <v>225.8</v>
      </c>
      <c r="I172" s="123"/>
    </row>
    <row r="173" spans="2:9" s="37" customFormat="1" x14ac:dyDescent="0.25">
      <c r="B173" s="151"/>
      <c r="C173" s="152"/>
      <c r="D173" s="152">
        <v>381</v>
      </c>
      <c r="E173" s="121" t="s">
        <v>225</v>
      </c>
      <c r="F173" s="122"/>
      <c r="G173" s="122"/>
      <c r="H173" s="122">
        <v>225.8</v>
      </c>
      <c r="I173" s="123"/>
    </row>
    <row r="174" spans="2:9" x14ac:dyDescent="0.25">
      <c r="B174" s="119">
        <v>41</v>
      </c>
      <c r="C174" s="120"/>
      <c r="D174" s="120"/>
      <c r="E174" s="121" t="s">
        <v>6</v>
      </c>
      <c r="F174" s="122"/>
      <c r="G174" s="122">
        <v>0</v>
      </c>
      <c r="H174" s="122">
        <v>0</v>
      </c>
      <c r="I174" s="123" t="e">
        <f t="shared" si="4"/>
        <v>#DIV/0!</v>
      </c>
    </row>
    <row r="175" spans="2:9" x14ac:dyDescent="0.25">
      <c r="B175" s="119"/>
      <c r="C175" s="120">
        <v>412</v>
      </c>
      <c r="D175" s="120"/>
      <c r="E175" s="121" t="s">
        <v>175</v>
      </c>
      <c r="F175" s="122"/>
      <c r="G175" s="122">
        <v>0</v>
      </c>
      <c r="H175" s="122">
        <v>0</v>
      </c>
      <c r="I175" s="123" t="e">
        <f t="shared" si="4"/>
        <v>#DIV/0!</v>
      </c>
    </row>
    <row r="176" spans="2:9" x14ac:dyDescent="0.25">
      <c r="B176" s="119"/>
      <c r="C176" s="120"/>
      <c r="D176" s="120">
        <v>4123</v>
      </c>
      <c r="E176" s="121" t="s">
        <v>176</v>
      </c>
      <c r="F176" s="122"/>
      <c r="G176" s="122">
        <v>0</v>
      </c>
      <c r="H176" s="122">
        <v>0</v>
      </c>
      <c r="I176" s="123" t="e">
        <f t="shared" si="4"/>
        <v>#DIV/0!</v>
      </c>
    </row>
    <row r="177" spans="2:9" ht="26.25" x14ac:dyDescent="0.25">
      <c r="B177" s="216"/>
      <c r="C177" s="217"/>
      <c r="D177" s="217"/>
      <c r="E177" s="116" t="s">
        <v>227</v>
      </c>
      <c r="F177" s="117"/>
      <c r="G177" s="117">
        <f>SUM(G178)</f>
        <v>16500</v>
      </c>
      <c r="H177" s="117">
        <v>16053.96</v>
      </c>
      <c r="I177" s="118">
        <f t="shared" si="4"/>
        <v>97.296727272727267</v>
      </c>
    </row>
    <row r="178" spans="2:9" ht="26.25" x14ac:dyDescent="0.25">
      <c r="B178" s="119">
        <v>37</v>
      </c>
      <c r="C178" s="120"/>
      <c r="D178" s="120"/>
      <c r="E178" s="121" t="s">
        <v>172</v>
      </c>
      <c r="F178" s="122"/>
      <c r="G178" s="122">
        <v>16500</v>
      </c>
      <c r="H178" s="122">
        <v>16053.96</v>
      </c>
      <c r="I178" s="123">
        <f t="shared" si="4"/>
        <v>97.296727272727267</v>
      </c>
    </row>
    <row r="179" spans="2:9" ht="26.25" x14ac:dyDescent="0.25">
      <c r="B179" s="119"/>
      <c r="C179" s="120">
        <v>372</v>
      </c>
      <c r="D179" s="120"/>
      <c r="E179" s="121" t="s">
        <v>208</v>
      </c>
      <c r="F179" s="122"/>
      <c r="G179" s="122">
        <v>16500</v>
      </c>
      <c r="H179" s="122">
        <v>16053.96</v>
      </c>
      <c r="I179" s="123">
        <f t="shared" si="4"/>
        <v>97.296727272727267</v>
      </c>
    </row>
    <row r="180" spans="2:9" x14ac:dyDescent="0.25">
      <c r="B180" s="119"/>
      <c r="C180" s="120"/>
      <c r="D180" s="120">
        <v>3722</v>
      </c>
      <c r="E180" s="121" t="s">
        <v>174</v>
      </c>
      <c r="F180" s="122"/>
      <c r="G180" s="122">
        <v>16500</v>
      </c>
      <c r="H180" s="122">
        <v>16053.96</v>
      </c>
      <c r="I180" s="123">
        <f t="shared" si="4"/>
        <v>97.296727272727267</v>
      </c>
    </row>
    <row r="181" spans="2:9" ht="26.25" x14ac:dyDescent="0.25">
      <c r="B181" s="119">
        <v>42</v>
      </c>
      <c r="C181" s="120"/>
      <c r="D181" s="120"/>
      <c r="E181" s="121" t="s">
        <v>177</v>
      </c>
      <c r="F181" s="122"/>
      <c r="G181" s="122">
        <v>2700</v>
      </c>
      <c r="H181" s="117">
        <v>4497.9399999999996</v>
      </c>
      <c r="I181" s="123">
        <f t="shared" si="4"/>
        <v>166.59037037037038</v>
      </c>
    </row>
    <row r="182" spans="2:9" x14ac:dyDescent="0.25">
      <c r="B182" s="113"/>
      <c r="C182" s="114">
        <v>422</v>
      </c>
      <c r="D182" s="114"/>
      <c r="E182" s="84" t="s">
        <v>215</v>
      </c>
      <c r="F182" s="85"/>
      <c r="G182" s="85">
        <v>0</v>
      </c>
      <c r="H182" s="85">
        <v>0</v>
      </c>
      <c r="I182" s="97" t="e">
        <f t="shared" ref="I182:I187" si="5">SUM(H182/G182*100)</f>
        <v>#DIV/0!</v>
      </c>
    </row>
    <row r="183" spans="2:9" x14ac:dyDescent="0.25">
      <c r="B183" s="113"/>
      <c r="C183" s="114"/>
      <c r="D183" s="114">
        <v>4221</v>
      </c>
      <c r="E183" s="84" t="s">
        <v>179</v>
      </c>
      <c r="F183" s="85"/>
      <c r="G183" s="85">
        <v>0</v>
      </c>
      <c r="H183" s="85">
        <v>4497.9399999999996</v>
      </c>
      <c r="I183" s="97" t="e">
        <f t="shared" si="5"/>
        <v>#DIV/0!</v>
      </c>
    </row>
    <row r="184" spans="2:9" x14ac:dyDescent="0.25">
      <c r="B184" s="113"/>
      <c r="C184" s="114"/>
      <c r="D184" s="114">
        <v>4222</v>
      </c>
      <c r="E184" s="84" t="s">
        <v>180</v>
      </c>
      <c r="F184" s="85"/>
      <c r="G184" s="85">
        <v>0</v>
      </c>
      <c r="H184" s="85">
        <v>0</v>
      </c>
      <c r="I184" s="97" t="e">
        <f t="shared" si="5"/>
        <v>#DIV/0!</v>
      </c>
    </row>
    <row r="185" spans="2:9" x14ac:dyDescent="0.25">
      <c r="B185" s="113"/>
      <c r="C185" s="114"/>
      <c r="D185" s="114">
        <v>4223</v>
      </c>
      <c r="E185" s="84" t="s">
        <v>181</v>
      </c>
      <c r="F185" s="85"/>
      <c r="G185" s="85">
        <v>0</v>
      </c>
      <c r="H185" s="85">
        <v>0</v>
      </c>
      <c r="I185" s="97" t="e">
        <f t="shared" si="5"/>
        <v>#DIV/0!</v>
      </c>
    </row>
    <row r="186" spans="2:9" x14ac:dyDescent="0.25">
      <c r="B186" s="113"/>
      <c r="C186" s="114"/>
      <c r="D186" s="114">
        <v>4226</v>
      </c>
      <c r="E186" s="84" t="s">
        <v>216</v>
      </c>
      <c r="F186" s="85"/>
      <c r="G186" s="85">
        <v>0</v>
      </c>
      <c r="H186" s="85">
        <v>0</v>
      </c>
      <c r="I186" s="97" t="e">
        <f t="shared" si="5"/>
        <v>#DIV/0!</v>
      </c>
    </row>
    <row r="187" spans="2:9" x14ac:dyDescent="0.25">
      <c r="B187" s="113"/>
      <c r="C187" s="114"/>
      <c r="D187" s="114">
        <v>4227</v>
      </c>
      <c r="E187" s="84" t="s">
        <v>183</v>
      </c>
      <c r="F187" s="85"/>
      <c r="G187" s="85">
        <v>0</v>
      </c>
      <c r="H187" s="85">
        <v>0</v>
      </c>
      <c r="I187" s="97" t="e">
        <f t="shared" si="5"/>
        <v>#DIV/0!</v>
      </c>
    </row>
    <row r="188" spans="2:9" ht="26.25" x14ac:dyDescent="0.25">
      <c r="B188" s="119"/>
      <c r="C188" s="120">
        <v>424</v>
      </c>
      <c r="D188" s="120"/>
      <c r="E188" s="121" t="s">
        <v>218</v>
      </c>
      <c r="F188" s="122"/>
      <c r="G188" s="122">
        <v>2700</v>
      </c>
      <c r="H188" s="117">
        <v>2359.2600000000002</v>
      </c>
      <c r="I188" s="123">
        <f t="shared" si="4"/>
        <v>87.38000000000001</v>
      </c>
    </row>
    <row r="189" spans="2:9" x14ac:dyDescent="0.25">
      <c r="B189" s="119"/>
      <c r="C189" s="120"/>
      <c r="D189" s="120">
        <v>4241</v>
      </c>
      <c r="E189" s="124" t="s">
        <v>185</v>
      </c>
      <c r="F189" s="122"/>
      <c r="G189" s="122">
        <v>2700</v>
      </c>
      <c r="H189" s="122">
        <v>2359.2600000000002</v>
      </c>
      <c r="I189" s="123">
        <f t="shared" si="4"/>
        <v>87.38000000000001</v>
      </c>
    </row>
    <row r="190" spans="2:9" s="37" customFormat="1" ht="26.25" hidden="1" x14ac:dyDescent="0.25">
      <c r="B190" s="216"/>
      <c r="C190" s="217"/>
      <c r="D190" s="217"/>
      <c r="E190" s="116" t="s">
        <v>217</v>
      </c>
      <c r="F190" s="117"/>
      <c r="G190" s="117"/>
      <c r="H190" s="117">
        <v>0</v>
      </c>
      <c r="I190" s="118" t="e">
        <f t="shared" si="4"/>
        <v>#DIV/0!</v>
      </c>
    </row>
    <row r="191" spans="2:9" ht="26.25" hidden="1" x14ac:dyDescent="0.25">
      <c r="B191" s="119">
        <v>42</v>
      </c>
      <c r="C191" s="120"/>
      <c r="D191" s="120"/>
      <c r="E191" s="121" t="s">
        <v>177</v>
      </c>
      <c r="F191" s="122"/>
      <c r="G191" s="122"/>
      <c r="H191" s="122">
        <v>0</v>
      </c>
      <c r="I191" s="123" t="e">
        <f t="shared" si="4"/>
        <v>#DIV/0!</v>
      </c>
    </row>
    <row r="192" spans="2:9" ht="26.25" hidden="1" x14ac:dyDescent="0.25">
      <c r="B192" s="119"/>
      <c r="C192" s="120">
        <v>424</v>
      </c>
      <c r="D192" s="120"/>
      <c r="E192" s="121" t="s">
        <v>218</v>
      </c>
      <c r="F192" s="122"/>
      <c r="G192" s="122"/>
      <c r="H192" s="122">
        <v>0</v>
      </c>
      <c r="I192" s="123" t="e">
        <f t="shared" si="4"/>
        <v>#DIV/0!</v>
      </c>
    </row>
    <row r="193" spans="2:9" hidden="1" x14ac:dyDescent="0.25">
      <c r="B193" s="119"/>
      <c r="C193" s="120"/>
      <c r="D193" s="120">
        <v>4241</v>
      </c>
      <c r="E193" s="124" t="s">
        <v>185</v>
      </c>
      <c r="F193" s="122"/>
      <c r="G193" s="122"/>
      <c r="H193" s="122">
        <v>0</v>
      </c>
      <c r="I193" s="123" t="e">
        <f t="shared" si="4"/>
        <v>#DIV/0!</v>
      </c>
    </row>
    <row r="194" spans="2:9" ht="26.25" x14ac:dyDescent="0.25">
      <c r="B194" s="216"/>
      <c r="C194" s="217"/>
      <c r="D194" s="217"/>
      <c r="E194" s="116" t="s">
        <v>202</v>
      </c>
      <c r="F194" s="117"/>
      <c r="G194" s="117">
        <v>18460</v>
      </c>
      <c r="H194" s="117">
        <v>24756.22</v>
      </c>
      <c r="I194" s="118">
        <f t="shared" si="4"/>
        <v>134.10736728060672</v>
      </c>
    </row>
    <row r="195" spans="2:9" x14ac:dyDescent="0.25">
      <c r="B195" s="119">
        <v>32</v>
      </c>
      <c r="C195" s="120"/>
      <c r="D195" s="120"/>
      <c r="E195" s="124" t="s">
        <v>18</v>
      </c>
      <c r="F195" s="122"/>
      <c r="G195" s="122">
        <v>18460</v>
      </c>
      <c r="H195" s="117">
        <v>24756.22</v>
      </c>
      <c r="I195" s="123">
        <f t="shared" si="4"/>
        <v>134.10736728060672</v>
      </c>
    </row>
    <row r="196" spans="2:9" s="37" customFormat="1" x14ac:dyDescent="0.25">
      <c r="B196" s="140"/>
      <c r="C196" s="141">
        <v>322</v>
      </c>
      <c r="D196" s="141"/>
      <c r="E196" s="124" t="s">
        <v>141</v>
      </c>
      <c r="F196" s="122"/>
      <c r="G196" s="122">
        <v>18460</v>
      </c>
      <c r="H196" s="117">
        <v>24756.22</v>
      </c>
      <c r="I196" s="123">
        <f t="shared" si="4"/>
        <v>134.10736728060672</v>
      </c>
    </row>
    <row r="197" spans="2:9" ht="15" hidden="1" customHeight="1" x14ac:dyDescent="0.25">
      <c r="B197" s="108"/>
      <c r="C197" s="104"/>
      <c r="D197" s="104">
        <v>3222</v>
      </c>
      <c r="E197" s="105" t="s">
        <v>143</v>
      </c>
      <c r="F197" s="106"/>
      <c r="G197" s="106">
        <v>0</v>
      </c>
      <c r="H197" s="106">
        <v>12922.22</v>
      </c>
      <c r="I197" s="101" t="e">
        <f t="shared" si="4"/>
        <v>#DIV/0!</v>
      </c>
    </row>
    <row r="198" spans="2:9" ht="26.25" hidden="1" customHeight="1" x14ac:dyDescent="0.25">
      <c r="B198" s="218"/>
      <c r="C198" s="219"/>
      <c r="D198" s="220"/>
      <c r="E198" s="99" t="s">
        <v>203</v>
      </c>
      <c r="F198" s="100"/>
      <c r="G198" s="100">
        <v>0</v>
      </c>
      <c r="H198" s="100">
        <v>225.8</v>
      </c>
      <c r="I198" s="107" t="e">
        <f t="shared" si="4"/>
        <v>#DIV/0!</v>
      </c>
    </row>
    <row r="199" spans="2:9" ht="15" hidden="1" customHeight="1" x14ac:dyDescent="0.25">
      <c r="B199" s="108">
        <v>38</v>
      </c>
      <c r="C199" s="104"/>
      <c r="D199" s="104"/>
      <c r="E199" s="109" t="s">
        <v>135</v>
      </c>
      <c r="F199" s="106"/>
      <c r="G199" s="106">
        <v>0</v>
      </c>
      <c r="H199" s="106">
        <v>225.8</v>
      </c>
      <c r="I199" s="101" t="e">
        <f t="shared" si="4"/>
        <v>#DIV/0!</v>
      </c>
    </row>
    <row r="200" spans="2:9" ht="15" hidden="1" customHeight="1" x14ac:dyDescent="0.25">
      <c r="B200" s="108"/>
      <c r="C200" s="104">
        <v>381</v>
      </c>
      <c r="D200" s="104"/>
      <c r="E200" s="109" t="s">
        <v>128</v>
      </c>
      <c r="F200" s="106"/>
      <c r="G200" s="106">
        <v>0</v>
      </c>
      <c r="H200" s="106">
        <v>225.8</v>
      </c>
      <c r="I200" s="101" t="e">
        <f t="shared" si="4"/>
        <v>#DIV/0!</v>
      </c>
    </row>
    <row r="201" spans="2:9" ht="15" hidden="1" customHeight="1" x14ac:dyDescent="0.25">
      <c r="B201" s="108"/>
      <c r="C201" s="104"/>
      <c r="D201" s="104">
        <v>3812</v>
      </c>
      <c r="E201" s="109" t="s">
        <v>225</v>
      </c>
      <c r="F201" s="106"/>
      <c r="G201" s="106">
        <v>0</v>
      </c>
      <c r="H201" s="106">
        <v>225.8</v>
      </c>
      <c r="I201" s="101" t="e">
        <f t="shared" si="4"/>
        <v>#DIV/0!</v>
      </c>
    </row>
    <row r="202" spans="2:9" x14ac:dyDescent="0.25">
      <c r="B202" s="188" t="s">
        <v>250</v>
      </c>
      <c r="C202" s="189"/>
      <c r="D202" s="190"/>
      <c r="E202" s="147"/>
      <c r="F202" s="142"/>
      <c r="G202" s="142"/>
      <c r="H202" s="142"/>
      <c r="I202" s="143"/>
    </row>
    <row r="203" spans="2:9" x14ac:dyDescent="0.25">
      <c r="B203" s="186" t="s">
        <v>204</v>
      </c>
      <c r="C203" s="187"/>
      <c r="D203" s="187"/>
      <c r="E203" s="148" t="s">
        <v>205</v>
      </c>
      <c r="F203" s="145"/>
      <c r="G203" s="145">
        <v>900</v>
      </c>
      <c r="H203" s="145">
        <v>106.2</v>
      </c>
      <c r="I203" s="146">
        <f t="shared" ref="I203:I213" si="6">SUM(H203/G203*100)</f>
        <v>11.8</v>
      </c>
    </row>
    <row r="204" spans="2:9" hidden="1" x14ac:dyDescent="0.25">
      <c r="B204" s="222"/>
      <c r="C204" s="223"/>
      <c r="D204" s="223"/>
      <c r="E204" s="99" t="s">
        <v>205</v>
      </c>
      <c r="F204" s="100"/>
      <c r="G204" s="100">
        <v>0</v>
      </c>
      <c r="H204" s="100">
        <v>0</v>
      </c>
      <c r="I204" s="101" t="e">
        <f t="shared" si="6"/>
        <v>#DIV/0!</v>
      </c>
    </row>
    <row r="205" spans="2:9" hidden="1" x14ac:dyDescent="0.25">
      <c r="B205" s="102">
        <v>32</v>
      </c>
      <c r="C205" s="103"/>
      <c r="D205" s="104"/>
      <c r="E205" s="105" t="s">
        <v>18</v>
      </c>
      <c r="F205" s="106"/>
      <c r="G205" s="106">
        <v>0</v>
      </c>
      <c r="H205" s="106">
        <v>0</v>
      </c>
      <c r="I205" s="101" t="e">
        <f t="shared" si="6"/>
        <v>#DIV/0!</v>
      </c>
    </row>
    <row r="206" spans="2:9" hidden="1" x14ac:dyDescent="0.25">
      <c r="B206" s="102"/>
      <c r="C206" s="103">
        <v>321</v>
      </c>
      <c r="D206" s="104"/>
      <c r="E206" s="105" t="s">
        <v>35</v>
      </c>
      <c r="F206" s="106"/>
      <c r="G206" s="106">
        <v>0</v>
      </c>
      <c r="H206" s="106">
        <v>0</v>
      </c>
      <c r="I206" s="101" t="e">
        <f t="shared" si="6"/>
        <v>#DIV/0!</v>
      </c>
    </row>
    <row r="207" spans="2:9" hidden="1" x14ac:dyDescent="0.25">
      <c r="B207" s="102"/>
      <c r="C207" s="103"/>
      <c r="D207" s="104">
        <v>3211</v>
      </c>
      <c r="E207" s="105" t="s">
        <v>36</v>
      </c>
      <c r="F207" s="106"/>
      <c r="G207" s="106">
        <v>900</v>
      </c>
      <c r="H207" s="106">
        <v>0</v>
      </c>
      <c r="I207" s="101">
        <f t="shared" si="6"/>
        <v>0</v>
      </c>
    </row>
    <row r="208" spans="2:9" hidden="1" x14ac:dyDescent="0.25">
      <c r="B208" s="102"/>
      <c r="C208" s="103">
        <v>322</v>
      </c>
      <c r="D208" s="104"/>
      <c r="E208" s="105" t="s">
        <v>141</v>
      </c>
      <c r="F208" s="106"/>
      <c r="G208" s="106">
        <v>0</v>
      </c>
      <c r="H208" s="106">
        <v>0</v>
      </c>
      <c r="I208" s="101" t="e">
        <f t="shared" si="6"/>
        <v>#DIV/0!</v>
      </c>
    </row>
    <row r="209" spans="2:9" x14ac:dyDescent="0.25">
      <c r="B209" s="113">
        <v>32</v>
      </c>
      <c r="C209" s="114"/>
      <c r="D209" s="114"/>
      <c r="E209" s="84" t="s">
        <v>18</v>
      </c>
      <c r="F209" s="85"/>
      <c r="G209" s="85">
        <v>0</v>
      </c>
      <c r="H209" s="85">
        <f>SUM(H210+H214+H221+H230)</f>
        <v>106.2</v>
      </c>
      <c r="I209" s="97" t="e">
        <f t="shared" ref="I209:I211" si="7">SUM(H209/G209*100)</f>
        <v>#DIV/0!</v>
      </c>
    </row>
    <row r="210" spans="2:9" x14ac:dyDescent="0.25">
      <c r="B210" s="113"/>
      <c r="C210" s="114">
        <v>321</v>
      </c>
      <c r="D210" s="114"/>
      <c r="E210" s="84" t="s">
        <v>35</v>
      </c>
      <c r="F210" s="85"/>
      <c r="G210" s="85">
        <v>0</v>
      </c>
      <c r="H210" s="85">
        <f>SUM(H211:H213)</f>
        <v>106.2</v>
      </c>
      <c r="I210" s="97" t="e">
        <f t="shared" si="7"/>
        <v>#DIV/0!</v>
      </c>
    </row>
    <row r="211" spans="2:9" x14ac:dyDescent="0.25">
      <c r="B211" s="113"/>
      <c r="C211" s="114"/>
      <c r="D211" s="114">
        <v>3211</v>
      </c>
      <c r="E211" s="84" t="s">
        <v>36</v>
      </c>
      <c r="F211" s="85"/>
      <c r="G211" s="85">
        <v>900</v>
      </c>
      <c r="H211" s="85">
        <v>106.2</v>
      </c>
      <c r="I211" s="97">
        <f t="shared" si="7"/>
        <v>11.8</v>
      </c>
    </row>
    <row r="212" spans="2:9" x14ac:dyDescent="0.25">
      <c r="B212" s="132"/>
      <c r="C212" s="133">
        <v>323</v>
      </c>
      <c r="D212" s="120"/>
      <c r="E212" s="124" t="s">
        <v>147</v>
      </c>
      <c r="F212" s="122"/>
      <c r="G212" s="122">
        <v>0</v>
      </c>
      <c r="H212" s="122">
        <v>0</v>
      </c>
      <c r="I212" s="123" t="e">
        <f t="shared" si="6"/>
        <v>#DIV/0!</v>
      </c>
    </row>
    <row r="213" spans="2:9" x14ac:dyDescent="0.25">
      <c r="B213" s="134"/>
      <c r="C213" s="135"/>
      <c r="D213" s="136">
        <v>3231</v>
      </c>
      <c r="E213" s="137" t="s">
        <v>148</v>
      </c>
      <c r="F213" s="138"/>
      <c r="G213" s="138">
        <v>0</v>
      </c>
      <c r="H213" s="138">
        <v>0</v>
      </c>
      <c r="I213" s="139" t="e">
        <f t="shared" si="6"/>
        <v>#DIV/0!</v>
      </c>
    </row>
    <row r="214" spans="2:9" x14ac:dyDescent="0.25">
      <c r="B214" s="79"/>
      <c r="C214" s="79"/>
      <c r="D214" s="79"/>
      <c r="E214" s="77"/>
      <c r="F214" s="78"/>
      <c r="G214" s="78"/>
      <c r="H214" s="78"/>
      <c r="I214" s="77"/>
    </row>
    <row r="215" spans="2:9" s="37" customFormat="1" x14ac:dyDescent="0.25">
      <c r="B215" s="79"/>
      <c r="C215" s="79"/>
      <c r="D215" s="79"/>
      <c r="E215" s="77"/>
      <c r="F215" s="77"/>
      <c r="G215" s="77"/>
      <c r="H215" s="77"/>
      <c r="I215" s="77"/>
    </row>
    <row r="216" spans="2:9" x14ac:dyDescent="0.25">
      <c r="B216" s="79"/>
      <c r="C216" s="79"/>
      <c r="D216" s="79"/>
      <c r="E216" s="77"/>
      <c r="F216" s="77"/>
      <c r="G216" s="77"/>
      <c r="H216" s="77"/>
      <c r="I216" s="77"/>
    </row>
    <row r="217" spans="2:9" x14ac:dyDescent="0.25">
      <c r="B217" s="221"/>
      <c r="C217" s="221"/>
      <c r="D217" s="221"/>
      <c r="E217" s="77"/>
      <c r="F217" s="77"/>
      <c r="G217" s="77"/>
      <c r="H217" s="77"/>
      <c r="I217" s="77"/>
    </row>
    <row r="218" spans="2:9" x14ac:dyDescent="0.25">
      <c r="B218" s="221"/>
      <c r="C218" s="221"/>
      <c r="D218" s="221"/>
      <c r="E218" s="77"/>
      <c r="F218" s="77"/>
      <c r="G218" s="77"/>
      <c r="H218" s="77"/>
      <c r="I218" s="77"/>
    </row>
    <row r="219" spans="2:9" x14ac:dyDescent="0.25">
      <c r="B219" s="221"/>
      <c r="C219" s="221"/>
      <c r="D219" s="221"/>
      <c r="E219" s="77"/>
      <c r="F219" s="77"/>
      <c r="G219" s="77"/>
      <c r="H219" s="77"/>
      <c r="I219" s="77"/>
    </row>
    <row r="220" spans="2:9" s="37" customFormat="1" x14ac:dyDescent="0.25">
      <c r="B220" s="221"/>
      <c r="C220" s="221"/>
      <c r="D220" s="221"/>
      <c r="E220" s="77"/>
      <c r="F220" s="77"/>
      <c r="G220" s="77"/>
      <c r="H220" s="77"/>
      <c r="I220" s="77"/>
    </row>
    <row r="221" spans="2:9" x14ac:dyDescent="0.25">
      <c r="B221" s="221"/>
      <c r="C221" s="221"/>
      <c r="D221" s="221"/>
      <c r="E221" s="77"/>
      <c r="F221" s="77"/>
      <c r="G221" s="77"/>
      <c r="H221" s="77"/>
      <c r="I221" s="77"/>
    </row>
    <row r="222" spans="2:9" x14ac:dyDescent="0.25">
      <c r="B222" s="221"/>
      <c r="C222" s="221"/>
      <c r="D222" s="221"/>
      <c r="E222" s="77"/>
      <c r="F222" s="77"/>
      <c r="G222" s="77"/>
      <c r="H222" s="77"/>
      <c r="I222" s="77"/>
    </row>
    <row r="223" spans="2:9" x14ac:dyDescent="0.25">
      <c r="B223" s="221"/>
      <c r="C223" s="221"/>
      <c r="D223" s="221"/>
      <c r="E223" s="77"/>
      <c r="F223" s="77"/>
      <c r="G223" s="77"/>
      <c r="H223" s="77"/>
      <c r="I223" s="77"/>
    </row>
    <row r="224" spans="2:9" x14ac:dyDescent="0.25">
      <c r="B224" s="221"/>
      <c r="C224" s="221"/>
      <c r="D224" s="221"/>
      <c r="E224" s="77"/>
      <c r="F224" s="77"/>
      <c r="G224" s="77"/>
      <c r="H224" s="77"/>
      <c r="I224" s="77"/>
    </row>
    <row r="225" spans="2:9" s="37" customFormat="1" x14ac:dyDescent="0.25">
      <c r="B225" s="221"/>
      <c r="C225" s="221"/>
      <c r="D225" s="221"/>
      <c r="E225" s="77"/>
      <c r="F225" s="77"/>
      <c r="G225" s="77"/>
      <c r="H225" s="77"/>
      <c r="I225" s="77"/>
    </row>
    <row r="226" spans="2:9" x14ac:dyDescent="0.25">
      <c r="B226" s="221"/>
      <c r="C226" s="221"/>
      <c r="D226" s="221"/>
      <c r="E226" s="77"/>
      <c r="F226" s="77"/>
      <c r="G226" s="77"/>
      <c r="H226" s="77"/>
      <c r="I226" s="77"/>
    </row>
    <row r="227" spans="2:9" x14ac:dyDescent="0.25">
      <c r="B227" s="221"/>
      <c r="C227" s="221"/>
      <c r="D227" s="221"/>
      <c r="E227" s="77"/>
      <c r="F227" s="77"/>
      <c r="G227" s="77"/>
      <c r="H227" s="77"/>
      <c r="I227" s="77"/>
    </row>
    <row r="228" spans="2:9" x14ac:dyDescent="0.25">
      <c r="B228" s="221"/>
      <c r="C228" s="221"/>
      <c r="D228" s="221"/>
      <c r="E228" s="77"/>
      <c r="F228" s="77"/>
      <c r="G228" s="77"/>
      <c r="H228" s="77"/>
      <c r="I228" s="77"/>
    </row>
    <row r="229" spans="2:9" x14ac:dyDescent="0.25">
      <c r="B229" s="221"/>
      <c r="C229" s="221"/>
      <c r="D229" s="221"/>
      <c r="E229" s="77"/>
      <c r="F229" s="77"/>
      <c r="G229" s="77"/>
      <c r="H229" s="77"/>
      <c r="I229" s="77"/>
    </row>
    <row r="230" spans="2:9" x14ac:dyDescent="0.25">
      <c r="B230" s="221"/>
      <c r="C230" s="221"/>
      <c r="D230" s="221"/>
      <c r="E230" s="77"/>
      <c r="F230" s="77"/>
      <c r="G230" s="77"/>
      <c r="H230" s="77"/>
      <c r="I230" s="77"/>
    </row>
    <row r="231" spans="2:9" x14ac:dyDescent="0.25">
      <c r="B231" s="221"/>
      <c r="C231" s="221"/>
      <c r="D231" s="221"/>
      <c r="E231" s="77"/>
      <c r="F231" s="77"/>
      <c r="G231" s="77"/>
      <c r="H231" s="77"/>
      <c r="I231" s="77"/>
    </row>
    <row r="232" spans="2:9" x14ac:dyDescent="0.25">
      <c r="B232" s="221"/>
      <c r="C232" s="221"/>
      <c r="D232" s="221"/>
      <c r="E232" s="77"/>
      <c r="F232" s="77"/>
      <c r="G232" s="77"/>
      <c r="H232" s="77"/>
      <c r="I232" s="77"/>
    </row>
    <row r="233" spans="2:9" x14ac:dyDescent="0.25">
      <c r="B233" s="221"/>
      <c r="C233" s="221"/>
      <c r="D233" s="221"/>
      <c r="E233" s="77"/>
      <c r="F233" s="77"/>
      <c r="G233" s="77"/>
      <c r="H233" s="77"/>
      <c r="I233" s="77"/>
    </row>
    <row r="234" spans="2:9" x14ac:dyDescent="0.25">
      <c r="B234" s="221"/>
      <c r="C234" s="221"/>
      <c r="D234" s="221"/>
      <c r="E234" s="77"/>
      <c r="F234" s="77"/>
      <c r="G234" s="77"/>
      <c r="H234" s="77"/>
      <c r="I234" s="77"/>
    </row>
    <row r="235" spans="2:9" x14ac:dyDescent="0.25">
      <c r="B235" s="221"/>
      <c r="C235" s="221"/>
      <c r="D235" s="221"/>
      <c r="E235" s="77"/>
      <c r="F235" s="77"/>
      <c r="G235" s="77"/>
      <c r="H235" s="77"/>
      <c r="I235" s="77"/>
    </row>
    <row r="236" spans="2:9" x14ac:dyDescent="0.25">
      <c r="B236" s="221"/>
      <c r="C236" s="221"/>
      <c r="D236" s="221"/>
      <c r="E236" s="77"/>
      <c r="F236" s="77"/>
      <c r="G236" s="77"/>
      <c r="H236" s="77"/>
      <c r="I236" s="77"/>
    </row>
    <row r="237" spans="2:9" x14ac:dyDescent="0.25">
      <c r="B237" s="221"/>
      <c r="C237" s="221"/>
      <c r="D237" s="221"/>
      <c r="E237" s="77"/>
      <c r="F237" s="77"/>
      <c r="G237" s="77"/>
      <c r="H237" s="77"/>
      <c r="I237" s="77"/>
    </row>
    <row r="238" spans="2:9" x14ac:dyDescent="0.25">
      <c r="B238" s="221"/>
      <c r="C238" s="221"/>
      <c r="D238" s="221"/>
      <c r="E238" s="77"/>
      <c r="F238" s="77"/>
      <c r="G238" s="77"/>
      <c r="H238" s="77"/>
      <c r="I238" s="77"/>
    </row>
    <row r="239" spans="2:9" x14ac:dyDescent="0.25">
      <c r="B239" s="224"/>
      <c r="C239" s="224"/>
      <c r="D239" s="224"/>
    </row>
    <row r="250" spans="2:9" s="37" customFormat="1" x14ac:dyDescent="0.25">
      <c r="B250"/>
      <c r="C250"/>
      <c r="D250"/>
      <c r="E250"/>
      <c r="F250"/>
      <c r="G250"/>
      <c r="H250"/>
      <c r="I250"/>
    </row>
    <row r="257" spans="2:9" s="37" customFormat="1" x14ac:dyDescent="0.25">
      <c r="B257"/>
      <c r="C257"/>
      <c r="D257"/>
      <c r="E257"/>
      <c r="F257"/>
      <c r="G257"/>
      <c r="H257"/>
      <c r="I257"/>
    </row>
    <row r="261" spans="2:9" s="37" customFormat="1" x14ac:dyDescent="0.25">
      <c r="B261"/>
      <c r="C261"/>
      <c r="D261"/>
      <c r="E261"/>
      <c r="F261"/>
      <c r="G261"/>
      <c r="H261"/>
      <c r="I261"/>
    </row>
    <row r="265" spans="2:9" s="37" customFormat="1" x14ac:dyDescent="0.25">
      <c r="B265"/>
      <c r="C265"/>
      <c r="D265"/>
      <c r="E265"/>
      <c r="F265"/>
      <c r="G265"/>
      <c r="H265"/>
      <c r="I265"/>
    </row>
    <row r="270" spans="2:9" s="37" customFormat="1" x14ac:dyDescent="0.25">
      <c r="B270"/>
      <c r="C270"/>
      <c r="D270"/>
      <c r="E270"/>
      <c r="F270"/>
      <c r="G270"/>
      <c r="H270"/>
      <c r="I270"/>
    </row>
    <row r="279" spans="2:9" s="37" customFormat="1" x14ac:dyDescent="0.25">
      <c r="B279"/>
      <c r="C279"/>
      <c r="D279"/>
      <c r="E279"/>
      <c r="F279"/>
      <c r="G279"/>
      <c r="H279"/>
      <c r="I279"/>
    </row>
    <row r="290" spans="2:9" s="37" customFormat="1" x14ac:dyDescent="0.25">
      <c r="B290"/>
      <c r="C290"/>
      <c r="D290"/>
      <c r="E290"/>
      <c r="F290"/>
      <c r="G290"/>
      <c r="H290"/>
      <c r="I290"/>
    </row>
    <row r="299" spans="2:9" s="37" customFormat="1" x14ac:dyDescent="0.25">
      <c r="B299"/>
      <c r="C299"/>
      <c r="D299"/>
      <c r="E299"/>
      <c r="F299"/>
      <c r="G299"/>
      <c r="H299"/>
      <c r="I299"/>
    </row>
    <row r="305" spans="2:9" s="37" customFormat="1" x14ac:dyDescent="0.25">
      <c r="B305"/>
      <c r="C305"/>
      <c r="D305"/>
      <c r="E305"/>
      <c r="F305"/>
      <c r="G305"/>
      <c r="H305"/>
      <c r="I305"/>
    </row>
    <row r="311" spans="2:9" s="37" customFormat="1" x14ac:dyDescent="0.25">
      <c r="B311"/>
      <c r="C311"/>
      <c r="D311"/>
      <c r="E311"/>
      <c r="F311"/>
      <c r="G311"/>
      <c r="H311"/>
      <c r="I311"/>
    </row>
    <row r="319" spans="2:9" s="37" customFormat="1" x14ac:dyDescent="0.25">
      <c r="B319"/>
      <c r="C319"/>
      <c r="D319"/>
      <c r="E319"/>
      <c r="F319"/>
      <c r="G319"/>
      <c r="H319"/>
      <c r="I319"/>
    </row>
    <row r="325" spans="2:9" s="37" customFormat="1" x14ac:dyDescent="0.25">
      <c r="B325"/>
      <c r="C325"/>
      <c r="D325"/>
      <c r="E325"/>
      <c r="F325"/>
      <c r="G325"/>
      <c r="H325"/>
      <c r="I325"/>
    </row>
    <row r="336" spans="2:9" s="37" customFormat="1" x14ac:dyDescent="0.25">
      <c r="B336"/>
      <c r="C336"/>
      <c r="D336"/>
      <c r="E336"/>
      <c r="F336"/>
      <c r="G336"/>
      <c r="H336"/>
      <c r="I336"/>
    </row>
  </sheetData>
  <mergeCells count="56">
    <mergeCell ref="B238:D238"/>
    <mergeCell ref="B239:D239"/>
    <mergeCell ref="B190:D190"/>
    <mergeCell ref="B177:D177"/>
    <mergeCell ref="B233:D233"/>
    <mergeCell ref="B234:D234"/>
    <mergeCell ref="B235:D235"/>
    <mergeCell ref="B236:D236"/>
    <mergeCell ref="B237:D237"/>
    <mergeCell ref="B228:D228"/>
    <mergeCell ref="B229:D229"/>
    <mergeCell ref="B230:D230"/>
    <mergeCell ref="B231:D231"/>
    <mergeCell ref="B232:D232"/>
    <mergeCell ref="B223:D223"/>
    <mergeCell ref="B226:D226"/>
    <mergeCell ref="B227:D227"/>
    <mergeCell ref="B218:D218"/>
    <mergeCell ref="B219:D219"/>
    <mergeCell ref="B220:D220"/>
    <mergeCell ref="B221:D221"/>
    <mergeCell ref="B222:D222"/>
    <mergeCell ref="B217:D217"/>
    <mergeCell ref="B203:D203"/>
    <mergeCell ref="B204:D204"/>
    <mergeCell ref="B224:D224"/>
    <mergeCell ref="B225:D225"/>
    <mergeCell ref="B143:D143"/>
    <mergeCell ref="B148:D148"/>
    <mergeCell ref="B194:D194"/>
    <mergeCell ref="B198:D198"/>
    <mergeCell ref="B115:D115"/>
    <mergeCell ref="B116:D116"/>
    <mergeCell ref="B132:D132"/>
    <mergeCell ref="B86:D86"/>
    <mergeCell ref="B2:I2"/>
    <mergeCell ref="B4:I4"/>
    <mergeCell ref="B6:E6"/>
    <mergeCell ref="B7:E7"/>
    <mergeCell ref="B8:D8"/>
    <mergeCell ref="B111:D111"/>
    <mergeCell ref="E86:G86"/>
    <mergeCell ref="B202:D202"/>
    <mergeCell ref="B9:D9"/>
    <mergeCell ref="B10:D10"/>
    <mergeCell ref="B11:D11"/>
    <mergeCell ref="B52:D52"/>
    <mergeCell ref="B98:D98"/>
    <mergeCell ref="B56:D56"/>
    <mergeCell ref="B60:D60"/>
    <mergeCell ref="B80:D80"/>
    <mergeCell ref="B87:D87"/>
    <mergeCell ref="B88:D88"/>
    <mergeCell ref="B76:D76"/>
    <mergeCell ref="B66:D66"/>
    <mergeCell ref="B61:D61"/>
  </mergeCells>
  <pageMargins left="0.25" right="0.25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Darko Pušeljić</cp:lastModifiedBy>
  <cp:lastPrinted>2024-04-22T08:38:32Z</cp:lastPrinted>
  <dcterms:created xsi:type="dcterms:W3CDTF">2022-08-12T12:51:27Z</dcterms:created>
  <dcterms:modified xsi:type="dcterms:W3CDTF">2024-04-23T12:51:08Z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